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АнализКл!$A$7:$J$29</definedName>
    <definedName name="_xlnm.Print_Area" localSheetId="3">АнализОО!$A$7:$K$29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21" i="26" l="1"/>
  <c r="C11" i="26"/>
  <c r="C12" i="26" l="1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2" i="26"/>
  <c r="D22" i="26"/>
  <c r="E22" i="26"/>
  <c r="F22" i="26"/>
  <c r="G22" i="26"/>
  <c r="B13" i="26"/>
  <c r="B14" i="26"/>
  <c r="B15" i="26"/>
  <c r="B16" i="26"/>
  <c r="B17" i="26"/>
  <c r="B18" i="26"/>
  <c r="B19" i="26"/>
  <c r="B20" i="26"/>
  <c r="B22" i="26"/>
  <c r="B12" i="26"/>
  <c r="D5" i="26" l="1"/>
  <c r="E5" i="26"/>
  <c r="F5" i="26"/>
  <c r="G5" i="26"/>
  <c r="H5" i="26"/>
  <c r="I5" i="26"/>
  <c r="J5" i="26"/>
  <c r="K5" i="26"/>
  <c r="L5" i="26"/>
  <c r="M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I19" i="26"/>
  <c r="I22" i="26"/>
  <c r="I19" i="25"/>
  <c r="H19" i="25" s="1"/>
  <c r="I20" i="25"/>
  <c r="H20" i="25" s="1"/>
  <c r="I22" i="25"/>
  <c r="H22" i="25" s="1"/>
  <c r="I15" i="26" l="1"/>
  <c r="I17" i="26"/>
  <c r="I20" i="26"/>
  <c r="I18" i="26"/>
  <c r="I14" i="26"/>
  <c r="I13" i="26"/>
  <c r="I16" i="26"/>
  <c r="H22" i="26" l="1"/>
  <c r="H20" i="26"/>
  <c r="H19" i="26"/>
  <c r="H18" i="26"/>
  <c r="H17" i="26"/>
  <c r="H16" i="26"/>
  <c r="H15" i="26"/>
  <c r="H14" i="26"/>
  <c r="H13" i="26"/>
  <c r="C4" i="26"/>
  <c r="C6" i="26" s="1"/>
  <c r="I12" i="26" s="1"/>
  <c r="H12" i="26" s="1"/>
  <c r="I18" i="25" l="1"/>
  <c r="H18" i="25" s="1"/>
  <c r="I17" i="25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F9" i="26" l="1"/>
  <c r="F9" i="25"/>
  <c r="J16" i="25" l="1"/>
  <c r="J22" i="25"/>
  <c r="J20" i="25"/>
  <c r="J19" i="25"/>
  <c r="J13" i="26"/>
  <c r="J15" i="26"/>
  <c r="J12" i="26"/>
  <c r="J19" i="26"/>
  <c r="J14" i="26"/>
  <c r="J22" i="26"/>
  <c r="J16" i="26"/>
  <c r="J17" i="26"/>
  <c r="J18" i="26"/>
  <c r="J20" i="26"/>
  <c r="J13" i="25"/>
  <c r="J17" i="25"/>
  <c r="J14" i="25"/>
  <c r="J18" i="25"/>
  <c r="J15" i="25"/>
  <c r="J12" i="25"/>
  <c r="B28" i="26"/>
  <c r="B27" i="26"/>
  <c r="B26" i="26"/>
  <c r="B25" i="26"/>
  <c r="B26" i="25"/>
  <c r="B27" i="25"/>
  <c r="B28" i="25"/>
  <c r="B25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<sst xmlns="http://schemas.openxmlformats.org/spreadsheetml/2006/main" count="197" uniqueCount="108">
  <si>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</si>
  <si>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</si>
  <si>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</si>
  <si>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</si>
  <si>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</si>
  <si>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</si>
  <si>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</si>
  <si>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</si>
  <si>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</si>
  <si>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</si>
  <si>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</si>
  <si>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</si>
  <si>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</si>
  <si>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</si>
  <si>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</si>
  <si>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</si>
  <si>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</si>
  <si>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</si>
  <si>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</si>
  <si>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</si>
  <si>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</si>
  <si>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</si>
  <si>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</si>
  <si>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</si>
  <si>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</si>
  <si>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</si>
  <si>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</si>
  <si>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</si>
  <si>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</si>
  <si>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</si>
  <si>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</si>
  <si>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</si>
  <si>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</si>
  <si>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</si>
  <si>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</si>
  <si>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</si>
  <si>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</si>
  <si>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</si>
  <si>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</si>
  <si>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</si>
  <si>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</si>
  <si>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</si>
  <si>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</si>
  <si>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</si>
  <si>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</si>
  <si>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</si>
  <si>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</si>
  <si>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</si>
  <si>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</si>
  <si>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</si>
  <si>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</si>
  <si>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</si>
  <si>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</si>
  <si>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</si>
  <si>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</si>
  <si>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</si>
  <si>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</si>
  <si>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</si>
  <si>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</si>
  <si>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</si>
  <si>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</si>
  <si>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</si>
  <si>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</si>
  <si>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</si>
  <si>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</si>
  <si>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</si>
  <si>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</si>
  <si>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</si>
  <si>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</si>
  <si>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</si>
  <si>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</si>
  <si>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</si>
  <si>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</si>
  <si>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</si>
  <si>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</si>
  <si>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</si>
  <si>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</si>
  <si>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</si>
  <si>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</si>
  <si>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</si>
  <si>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</si>
  <si>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Б </t>
  </si>
  <si>
    <t xml:space="preserve">П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</si>
  <si>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</si>
  <si>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</si>
  <si>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</si>
  <si>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</si>
  <si>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Часть 1 Модуль «Алгебра»</t>
  </si>
  <si>
    <t>Часть 2 Модуль «Алгебра»</t>
  </si>
  <si>
    <t xml:space="preserve">Уметь выполнять вычисления и преобразования </t>
  </si>
  <si>
    <t xml:space="preserve">1 </t>
  </si>
  <si>
    <t xml:space="preserve">Уметь использовать приобретенные знания и умения в практической деятельности и повседневной жизни </t>
  </si>
  <si>
    <t xml:space="preserve">7.6 </t>
  </si>
  <si>
    <t xml:space="preserve">Уметь решать уравнения, неравенства и их системы </t>
  </si>
  <si>
    <t xml:space="preserve">3.2, 6.1 </t>
  </si>
  <si>
    <t xml:space="preserve">1.4 </t>
  </si>
  <si>
    <t xml:space="preserve">2.5 </t>
  </si>
  <si>
    <t xml:space="preserve">3.1 </t>
  </si>
  <si>
    <t xml:space="preserve">1.5, 3.3 </t>
  </si>
  <si>
    <t xml:space="preserve">1.3 </t>
  </si>
  <si>
    <t xml:space="preserve">Уметь строить и читать графики функций </t>
  </si>
  <si>
    <t xml:space="preserve">5 </t>
  </si>
  <si>
    <t xml:space="preserve">4 </t>
  </si>
  <si>
    <t xml:space="preserve">Уметь выполнять преобразования алгебраических выражений </t>
  </si>
  <si>
    <t xml:space="preserve">2 </t>
  </si>
  <si>
    <t>10
1 б</t>
  </si>
  <si>
    <t>10
2 б</t>
  </si>
  <si>
    <t>КДР 9 класс по математике 12.12.2018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</si>
</sst>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1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/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6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29"/>
  <sheetViews>
    <sheetView zoomScale="80" zoomScaleNormal="80" workbookViewId="0">
      <selection activeCell="C8" sqref="C8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2" width="6.140625" customWidth="1"/>
  </cols>
  <sheetData>
    <row r="2" spans="2:12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</row>
    <row r="4" spans="2:12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</row>
    <row r="5" spans="2:12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</row>
    <row r="6" spans="2:12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</row>
    <row r="7" spans="2:12" x14ac:dyDescent="0.25">
      <c r="C7" s="55" t="s">
        <v>107</v>
      </c>
      <c r="D7" s="63"/>
      <c r="E7" s="63"/>
      <c r="F7" s="63"/>
      <c r="G7" s="63"/>
      <c r="H7" s="63"/>
      <c r="I7" s="63"/>
      <c r="J7" s="63"/>
      <c r="K7" s="63"/>
      <c r="L7" s="63"/>
    </row>
    <row r="8" spans="2:12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2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2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2" ht="15.75" x14ac:dyDescent="0.25">
      <c r="B11" s="81"/>
      <c r="C11" s="89" t="s">
        <v>87</v>
      </c>
      <c r="D11" s="68"/>
      <c r="E11" s="68"/>
      <c r="F11" s="68"/>
      <c r="G11" s="68"/>
      <c r="H11" s="68"/>
      <c r="I11" s="68"/>
      <c r="J11" s="68"/>
    </row>
    <row r="12" spans="2:12" ht="31.5" x14ac:dyDescent="0.25">
      <c r="B12" s="65">
        <v>1</v>
      </c>
      <c r="C12" s="86" t="s">
        <v>89</v>
      </c>
      <c r="D12" s="82" t="s">
        <v>90</v>
      </c>
      <c r="E12" s="87" t="s">
        <v>90</v>
      </c>
      <c r="F12" s="78" t="s">
        <v>81</v>
      </c>
      <c r="G12" s="66">
        <v>1</v>
      </c>
      <c r="H12" s="83" t="str">
        <f>IF(I12="","",I12*G12)</f>
        <v/>
      </c>
      <c r="I12" s="67" t="str">
        <f>IF($C$2="","",$C$2)</f>
        <v/>
      </c>
      <c r="J12" s="66" t="str">
        <f t="shared" ref="J12:J20" si="0">IF(I12="",$F$9,IF(I12&gt;=$A$29,$C$29,IF(I12&gt;=$A$28,$C$28,IF(I12&gt;=$A$27,$C$27,IF(I12&gt;=$A$26,$C$26,$C$25)))))</f>
        <v>Введите уровень успешности каждого задания</v>
      </c>
    </row>
    <row r="13" spans="2:12" ht="47.25" x14ac:dyDescent="0.25">
      <c r="B13" s="65">
        <v>2</v>
      </c>
      <c r="C13" s="86" t="s">
        <v>91</v>
      </c>
      <c r="D13" s="82" t="s">
        <v>90</v>
      </c>
      <c r="E13" s="87" t="s">
        <v>92</v>
      </c>
      <c r="F13" s="78" t="s">
        <v>81</v>
      </c>
      <c r="G13" s="66">
        <v>1</v>
      </c>
      <c r="H13" s="83" t="str">
        <f t="shared" ref="H13:H22" si="1">IF(I13="","",I13*G13)</f>
        <v/>
      </c>
      <c r="I13" s="67" t="str">
        <f>IF($D$2="","",$D$2)</f>
        <v/>
      </c>
      <c r="J13" s="66" t="str">
        <f t="shared" si="0"/>
        <v>Введите уровень успешности каждого задания</v>
      </c>
    </row>
    <row r="14" spans="2:12" ht="15.75" customHeight="1" x14ac:dyDescent="0.25">
      <c r="B14" s="65">
        <v>3</v>
      </c>
      <c r="C14" s="85" t="s">
        <v>93</v>
      </c>
      <c r="D14" s="82" t="s">
        <v>94</v>
      </c>
      <c r="E14" s="87" t="s">
        <v>90</v>
      </c>
      <c r="F14" s="78" t="s">
        <v>81</v>
      </c>
      <c r="G14" s="66">
        <v>1</v>
      </c>
      <c r="H14" s="83" t="str">
        <f t="shared" si="1"/>
        <v/>
      </c>
      <c r="I14" s="67" t="str">
        <f>IF($E$2="","",$E$2)</f>
        <v/>
      </c>
      <c r="J14" s="66" t="str">
        <f t="shared" si="0"/>
        <v>Введите уровень успешности каждого задания</v>
      </c>
    </row>
    <row r="15" spans="2:12" ht="31.5" x14ac:dyDescent="0.25">
      <c r="B15" s="65">
        <v>4</v>
      </c>
      <c r="C15" s="85" t="s">
        <v>89</v>
      </c>
      <c r="D15" s="82" t="s">
        <v>95</v>
      </c>
      <c r="E15" s="87" t="s">
        <v>96</v>
      </c>
      <c r="F15" s="78" t="s">
        <v>81</v>
      </c>
      <c r="G15" s="66">
        <v>1</v>
      </c>
      <c r="H15" s="83" t="str">
        <f t="shared" si="1"/>
        <v/>
      </c>
      <c r="I15" s="67" t="str">
        <f>IF($F$2="","",$F$2)</f>
        <v/>
      </c>
      <c r="J15" s="66" t="str">
        <f t="shared" si="0"/>
        <v>Введите уровень успешности каждого задания</v>
      </c>
    </row>
    <row r="16" spans="2:12" ht="31.5" x14ac:dyDescent="0.25">
      <c r="B16" s="65">
        <v>5</v>
      </c>
      <c r="C16" s="85" t="s">
        <v>93</v>
      </c>
      <c r="D16" s="82" t="s">
        <v>97</v>
      </c>
      <c r="E16" s="87" t="s">
        <v>97</v>
      </c>
      <c r="F16" s="78" t="s">
        <v>81</v>
      </c>
      <c r="G16" s="66">
        <v>1</v>
      </c>
      <c r="H16" s="83" t="str">
        <f t="shared" si="1"/>
        <v/>
      </c>
      <c r="I16" s="67" t="str">
        <f>IF($G$2="","",$G$2)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6</v>
      </c>
      <c r="C17" s="85" t="s">
        <v>91</v>
      </c>
      <c r="D17" s="82" t="s">
        <v>98</v>
      </c>
      <c r="E17" s="87" t="s">
        <v>99</v>
      </c>
      <c r="F17" s="78" t="s">
        <v>81</v>
      </c>
      <c r="G17" s="66">
        <v>1</v>
      </c>
      <c r="H17" s="83" t="str">
        <f t="shared" si="1"/>
        <v/>
      </c>
      <c r="I17" s="67" t="str">
        <f>IF($H$2="","",$H$2)</f>
        <v/>
      </c>
      <c r="J17" s="66" t="str">
        <f t="shared" si="0"/>
        <v>Введите уровень успешности каждого задания</v>
      </c>
    </row>
    <row r="18" spans="1:10" ht="47.25" x14ac:dyDescent="0.25">
      <c r="B18" s="65">
        <v>7</v>
      </c>
      <c r="C18" s="85" t="s">
        <v>91</v>
      </c>
      <c r="D18" s="82" t="s">
        <v>90</v>
      </c>
      <c r="E18" s="87" t="s">
        <v>92</v>
      </c>
      <c r="F18" s="78" t="s">
        <v>81</v>
      </c>
      <c r="G18" s="66">
        <v>1</v>
      </c>
      <c r="H18" s="83" t="str">
        <f t="shared" si="1"/>
        <v/>
      </c>
      <c r="I18" s="67" t="str">
        <f>IF($I$2="","",$I$2)</f>
        <v/>
      </c>
      <c r="J18" s="66" t="str">
        <f t="shared" si="0"/>
        <v>Введите уровень успешности каждого задания</v>
      </c>
    </row>
    <row r="19" spans="1:10" ht="15.75" x14ac:dyDescent="0.25">
      <c r="B19" s="65">
        <v>8</v>
      </c>
      <c r="C19" s="85" t="s">
        <v>100</v>
      </c>
      <c r="D19" s="82" t="s">
        <v>101</v>
      </c>
      <c r="E19" s="87" t="s">
        <v>102</v>
      </c>
      <c r="F19" s="78" t="s">
        <v>81</v>
      </c>
      <c r="G19" s="66">
        <v>1</v>
      </c>
      <c r="H19" s="83" t="str">
        <f t="shared" si="1"/>
        <v/>
      </c>
      <c r="I19" s="67" t="str">
        <f>IF($J$2="","",$J$2)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9</v>
      </c>
      <c r="C20" s="85" t="s">
        <v>103</v>
      </c>
      <c r="D20" s="82" t="s">
        <v>104</v>
      </c>
      <c r="E20" s="87" t="s">
        <v>104</v>
      </c>
      <c r="F20" s="78" t="s">
        <v>81</v>
      </c>
      <c r="G20" s="66">
        <v>1</v>
      </c>
      <c r="H20" s="83" t="str">
        <f t="shared" si="1"/>
        <v/>
      </c>
      <c r="I20" s="67" t="str">
        <f>IF($K$2="","",$K$2)</f>
        <v/>
      </c>
      <c r="J20" s="66" t="str">
        <f t="shared" si="0"/>
        <v>Введите уровень успешности каждого задания</v>
      </c>
    </row>
    <row r="21" spans="1:10" ht="15.75" x14ac:dyDescent="0.25">
      <c r="B21" s="65"/>
      <c r="C21" s="89" t="s">
        <v>88</v>
      </c>
      <c r="D21" s="82"/>
      <c r="E21" s="87"/>
      <c r="F21" s="78"/>
      <c r="G21" s="66"/>
      <c r="H21" s="83"/>
      <c r="I21" s="67"/>
      <c r="J21" s="66"/>
    </row>
    <row r="22" spans="1:10" ht="31.5" x14ac:dyDescent="0.25">
      <c r="B22" s="65">
        <v>10</v>
      </c>
      <c r="C22" s="85" t="s">
        <v>93</v>
      </c>
      <c r="D22" s="82" t="s">
        <v>97</v>
      </c>
      <c r="E22" s="87" t="s">
        <v>97</v>
      </c>
      <c r="F22" s="78" t="s">
        <v>82</v>
      </c>
      <c r="G22" s="66">
        <v>2</v>
      </c>
      <c r="H22" s="83" t="str">
        <f t="shared" si="1"/>
        <v/>
      </c>
      <c r="I22" s="67" t="str">
        <f>IF($L$2="","",$L$2)</f>
        <v/>
      </c>
      <c r="J22" s="66" t="str">
        <f>IF(I22="",$F$9,IF(I22&gt;=$A$29,$C$29,IF(I22&gt;=$A$28,$C$28,IF(I22&gt;=$A$27,$C$27,IF(I22&gt;=$A$26,$C$26,$C$25)))))</f>
        <v>Введите уровень успешности каждого задания</v>
      </c>
    </row>
    <row r="24" spans="1:10" ht="15.75" x14ac:dyDescent="0.25">
      <c r="A24" t="s">
        <v>79</v>
      </c>
      <c r="B24" t="s">
        <v>78</v>
      </c>
      <c r="C24" s="57" t="s">
        <v>68</v>
      </c>
    </row>
    <row r="25" spans="1:10" ht="15.75" x14ac:dyDescent="0.25">
      <c r="A25" s="56">
        <v>0</v>
      </c>
      <c r="B25" s="56">
        <f>A26-0.01</f>
        <v>0.28999999999999998</v>
      </c>
      <c r="C25" s="58" t="s">
        <v>69</v>
      </c>
    </row>
    <row r="26" spans="1:10" ht="15.75" x14ac:dyDescent="0.25">
      <c r="A26" s="56">
        <v>0.3</v>
      </c>
      <c r="B26" s="56">
        <f t="shared" ref="B26:B28" si="2">A27-0.01</f>
        <v>0.49</v>
      </c>
      <c r="C26" s="58" t="s">
        <v>70</v>
      </c>
    </row>
    <row r="27" spans="1:10" ht="15.75" x14ac:dyDescent="0.25">
      <c r="A27" s="56">
        <v>0.5</v>
      </c>
      <c r="B27" s="56">
        <f t="shared" si="2"/>
        <v>0.69</v>
      </c>
      <c r="C27" s="58" t="s">
        <v>86</v>
      </c>
    </row>
    <row r="28" spans="1:10" ht="15.75" x14ac:dyDescent="0.25">
      <c r="A28" s="56">
        <v>0.7</v>
      </c>
      <c r="B28" s="56">
        <f t="shared" si="2"/>
        <v>0.89</v>
      </c>
      <c r="C28" s="58" t="s">
        <v>71</v>
      </c>
    </row>
    <row r="29" spans="1:10" ht="15.75" x14ac:dyDescent="0.25">
      <c r="A29" s="56">
        <v>0.9</v>
      </c>
      <c r="B29" s="56">
        <v>1</v>
      </c>
      <c r="C29" s="58" t="s">
        <v>72</v>
      </c>
    </row>
  </sheetData>
  <sheetProtection password="CF7A" sheet="1" objects="1" scenarios="1" formatRows="0"/>
  <conditionalFormatting sqref="A25:C26 J12:J22">
    <cfRule type="expression" dxfId="5" priority="1">
      <formula>$I12&lt;$A$27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0" zoomScaleNormal="80" workbookViewId="0">
      <selection activeCell="C2" sqref="C2:M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3" ht="15.75" customHeight="1" thickBot="1" x14ac:dyDescent="0.3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2:13" s="62" customFormat="1" ht="15.75" thickBot="1" x14ac:dyDescent="0.3">
      <c r="B2" s="61" t="s">
        <v>73</v>
      </c>
      <c r="C2" s="110">
        <v>68.965517241379317</v>
      </c>
      <c r="D2" s="110">
        <v>72.41379310344827</v>
      </c>
      <c r="E2" s="110">
        <v>58.620689655172406</v>
      </c>
      <c r="F2" s="110">
        <v>55.172413793103445</v>
      </c>
      <c r="G2" s="110">
        <v>55.172413793103445</v>
      </c>
      <c r="H2" s="110">
        <v>58.620689655172406</v>
      </c>
      <c r="I2" s="110">
        <v>62.068965517241381</v>
      </c>
      <c r="J2" s="110">
        <v>17.241379310344829</v>
      </c>
      <c r="K2" s="110">
        <v>6.8965517241379306</v>
      </c>
      <c r="L2" s="110">
        <v>0</v>
      </c>
      <c r="M2" s="110">
        <v>0</v>
      </c>
    </row>
    <row r="3" spans="2:13" ht="25.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>
        <v>8</v>
      </c>
      <c r="K3" s="90">
        <v>9</v>
      </c>
      <c r="L3" s="91" t="s">
        <v>105</v>
      </c>
      <c r="M3" s="91" t="s">
        <v>106</v>
      </c>
    </row>
    <row r="4" spans="2:13" x14ac:dyDescent="0.25">
      <c r="B4" s="71" t="s">
        <v>85</v>
      </c>
      <c r="C4" s="88">
        <f>IF(LEN(C3)&lt;4,1,1*LEFT(RIGHT(C3,3),1))</f>
        <v>1</v>
      </c>
      <c r="D4" s="88">
        <f t="shared" ref="D4:M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1</v>
      </c>
      <c r="J4" s="88">
        <f t="shared" si="0"/>
        <v>1</v>
      </c>
      <c r="K4" s="88">
        <f t="shared" si="0"/>
        <v>1</v>
      </c>
      <c r="L4" s="88">
        <f t="shared" si="0"/>
        <v>1</v>
      </c>
      <c r="M4" s="88">
        <f t="shared" si="0"/>
        <v>2</v>
      </c>
    </row>
    <row r="5" spans="2:13" x14ac:dyDescent="0.25">
      <c r="B5" s="71" t="s">
        <v>83</v>
      </c>
      <c r="C5" s="88">
        <f>IF(LEN(C3)&lt;4,C3,LEFT(C3,LEN(C3)-4))</f>
        <v>1</v>
      </c>
      <c r="D5" s="88">
        <f t="shared" ref="D5:M5" si="1">IF(LEN(D3)&lt;4,D3,LEFT(D3,LEN(D3)-4))</f>
        <v>2</v>
      </c>
      <c r="E5" s="88">
        <f t="shared" si="1"/>
        <v>3</v>
      </c>
      <c r="F5" s="88">
        <f t="shared" si="1"/>
        <v>4</v>
      </c>
      <c r="G5" s="88">
        <f t="shared" si="1"/>
        <v>5</v>
      </c>
      <c r="H5" s="88">
        <f t="shared" si="1"/>
        <v>6</v>
      </c>
      <c r="I5" s="88">
        <f t="shared" si="1"/>
        <v>7</v>
      </c>
      <c r="J5" s="88">
        <f t="shared" si="1"/>
        <v>8</v>
      </c>
      <c r="K5" s="88">
        <f t="shared" si="1"/>
        <v>9</v>
      </c>
      <c r="L5" s="88" t="str">
        <f t="shared" si="1"/>
        <v>10</v>
      </c>
      <c r="M5" s="88" t="str">
        <f t="shared" si="1"/>
        <v>10</v>
      </c>
    </row>
    <row r="6" spans="2:13" x14ac:dyDescent="0.25">
      <c r="B6" s="71" t="s">
        <v>84</v>
      </c>
      <c r="C6" s="88">
        <f>C4*C2</f>
        <v>68.965517241379317</v>
      </c>
      <c r="D6" s="88">
        <f t="shared" ref="D6:M6" si="2">D4*D2</f>
        <v>72.41379310344827</v>
      </c>
      <c r="E6" s="88">
        <f t="shared" si="2"/>
        <v>58.620689655172406</v>
      </c>
      <c r="F6" s="88">
        <f t="shared" si="2"/>
        <v>55.172413793103445</v>
      </c>
      <c r="G6" s="88">
        <f t="shared" si="2"/>
        <v>55.172413793103445</v>
      </c>
      <c r="H6" s="88">
        <f t="shared" si="2"/>
        <v>58.620689655172406</v>
      </c>
      <c r="I6" s="88">
        <f t="shared" si="2"/>
        <v>62.068965517241381</v>
      </c>
      <c r="J6" s="88">
        <f t="shared" si="2"/>
        <v>17.241379310344829</v>
      </c>
      <c r="K6" s="88">
        <f t="shared" si="2"/>
        <v>6.8965517241379306</v>
      </c>
      <c r="L6" s="88">
        <f t="shared" si="2"/>
        <v>0</v>
      </c>
      <c r="M6" s="88">
        <f t="shared" si="2"/>
        <v>0</v>
      </c>
    </row>
    <row r="7" spans="2:13" x14ac:dyDescent="0.25">
      <c r="C7" s="55" t="s">
        <v>107</v>
      </c>
    </row>
    <row r="8" spans="2:13" x14ac:dyDescent="0.25">
      <c r="C8" s="55" t="s">
        <v>75</v>
      </c>
      <c r="D8" s="55" t="s">
        <v>74</v>
      </c>
    </row>
    <row r="9" spans="2:13" ht="21" x14ac:dyDescent="0.35">
      <c r="F9" s="80" t="str">
        <f>IF(COUNTIF(C2:M2,"")=0,"","Введите уровень успешности каждого задания")</f>
        <v/>
      </c>
    </row>
    <row r="10" spans="2:13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3" ht="15.75" x14ac:dyDescent="0.25">
      <c r="B11" s="81"/>
      <c r="C11" s="89" t="str">
        <f>АнализКл!C11</f>
        <v>Часть 1 Модуль «Алгебра»</v>
      </c>
      <c r="D11" s="81"/>
      <c r="E11" s="81"/>
      <c r="F11" s="76"/>
      <c r="G11" s="76"/>
      <c r="H11" s="76"/>
      <c r="I11" s="76"/>
      <c r="J11" s="76"/>
    </row>
    <row r="12" spans="2:13" ht="31.5" x14ac:dyDescent="0.25">
      <c r="B12" s="77">
        <f>АнализКл!B12</f>
        <v>1</v>
      </c>
      <c r="C12" s="86" t="str">
        <f>АнализКл!C12</f>
        <v xml:space="preserve">Уметь выполнять вычисления и преобразования </v>
      </c>
      <c r="D12" s="82" t="str">
        <f>АнализКл!D12</f>
        <v xml:space="preserve">1 </v>
      </c>
      <c r="E12" s="87" t="str">
        <f>АнализКл!E12</f>
        <v xml:space="preserve">1 </v>
      </c>
      <c r="F12" s="78" t="str">
        <f>АнализКл!F12</f>
        <v xml:space="preserve">Б </v>
      </c>
      <c r="G12" s="66">
        <f>АнализКл!G12</f>
        <v>1</v>
      </c>
      <c r="H12" s="83">
        <f>IF(I12="","",I12*G12)</f>
        <v>0.68965517241379315</v>
      </c>
      <c r="I12" s="79">
        <f t="shared" ref="I12:I20" si="3">IF(COUNTIFS($C$5:$M$5,$B12,$C$2:$M$2,"")=0,SUMIFS($C$6:$M$6,$C$5:$M$5,$B12)/$G12/100,"")</f>
        <v>0.68965517241379315</v>
      </c>
      <c r="J12" s="78" t="str">
        <f t="shared" ref="J12:J20" si="4">IF(I12="",$F$9,IF(I12&gt;=$A$29,$C$29,IF(I12&gt;=$A$28,$C$28,IF(I12&gt;=$A$27,$C$27,IF(I12&gt;=$A$26,$C$26,$C$25)))))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3" ht="47.25" x14ac:dyDescent="0.25">
      <c r="B13" s="77">
        <f>АнализКл!B13</f>
        <v>2</v>
      </c>
      <c r="C13" s="86" t="str">
        <f>АнализКл!C13</f>
        <v xml:space="preserve">Уметь использовать приобретенные знания и умения в практической деятельности и повседневной жизни </v>
      </c>
      <c r="D13" s="82" t="str">
        <f>АнализКл!D13</f>
        <v xml:space="preserve">1 </v>
      </c>
      <c r="E13" s="87" t="str">
        <f>АнализКл!E13</f>
        <v xml:space="preserve">7.6 </v>
      </c>
      <c r="F13" s="78" t="str">
        <f>АнализКл!F13</f>
        <v xml:space="preserve">Б </v>
      </c>
      <c r="G13" s="66">
        <f>АнализКл!G13</f>
        <v>1</v>
      </c>
      <c r="H13" s="83">
        <f t="shared" ref="H13:H22" si="5">IF(I13="","",I13*G13)</f>
        <v>0.72413793103448265</v>
      </c>
      <c r="I13" s="79">
        <f t="shared" si="3"/>
        <v>0.72413793103448265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3" ht="31.5" x14ac:dyDescent="0.25">
      <c r="B14" s="77">
        <f>АнализКл!B14</f>
        <v>3</v>
      </c>
      <c r="C14" s="85" t="str">
        <f>АнализКл!C14</f>
        <v xml:space="preserve">Уметь решать уравнения, неравенства и их системы </v>
      </c>
      <c r="D14" s="82" t="str">
        <f>АнализКл!D14</f>
        <v xml:space="preserve">3.2, 6.1 </v>
      </c>
      <c r="E14" s="87" t="str">
        <f>АнализКл!E14</f>
        <v xml:space="preserve">1 </v>
      </c>
      <c r="F14" s="78" t="str">
        <f>АнализКл!F14</f>
        <v xml:space="preserve">Б </v>
      </c>
      <c r="G14" s="66">
        <f>АнализКл!G14</f>
        <v>1</v>
      </c>
      <c r="H14" s="83">
        <f t="shared" si="5"/>
        <v>0.58620689655172409</v>
      </c>
      <c r="I14" s="79">
        <f t="shared" si="3"/>
        <v>0.58620689655172409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3" ht="31.5" x14ac:dyDescent="0.25">
      <c r="B15" s="77">
        <f>АнализКл!B15</f>
        <v>4</v>
      </c>
      <c r="C15" s="85" t="str">
        <f>АнализКл!C15</f>
        <v xml:space="preserve">Уметь выполнять вычисления и преобразования </v>
      </c>
      <c r="D15" s="82" t="str">
        <f>АнализКл!D15</f>
        <v xml:space="preserve">1.4 </v>
      </c>
      <c r="E15" s="87" t="str">
        <f>АнализКл!E15</f>
        <v xml:space="preserve">2.5 </v>
      </c>
      <c r="F15" s="78" t="str">
        <f>АнализКл!F15</f>
        <v xml:space="preserve">Б </v>
      </c>
      <c r="G15" s="66">
        <f>АнализКл!G15</f>
        <v>1</v>
      </c>
      <c r="H15" s="83">
        <f t="shared" si="5"/>
        <v>0.55172413793103448</v>
      </c>
      <c r="I15" s="79">
        <f t="shared" si="3"/>
        <v>0.55172413793103448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3" ht="31.5" x14ac:dyDescent="0.25">
      <c r="B16" s="77">
        <f>АнализКл!B16</f>
        <v>5</v>
      </c>
      <c r="C16" s="85" t="str">
        <f>АнализКл!C16</f>
        <v xml:space="preserve">Уметь решать уравнения, неравенства и их системы </v>
      </c>
      <c r="D16" s="82" t="str">
        <f>АнализКл!D16</f>
        <v xml:space="preserve">3.1 </v>
      </c>
      <c r="E16" s="87" t="str">
        <f>АнализКл!E16</f>
        <v xml:space="preserve">3.1 </v>
      </c>
      <c r="F16" s="78" t="str">
        <f>АнализКл!F16</f>
        <v xml:space="preserve">Б </v>
      </c>
      <c r="G16" s="66">
        <f>АнализКл!G16</f>
        <v>1</v>
      </c>
      <c r="H16" s="83">
        <f t="shared" si="5"/>
        <v>0.55172413793103448</v>
      </c>
      <c r="I16" s="79">
        <f t="shared" si="3"/>
        <v>0.55172413793103448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77">
        <f>АнализКл!B17</f>
        <v>6</v>
      </c>
      <c r="C17" s="85" t="str">
        <f>АнализКл!C17</f>
        <v xml:space="preserve">Уметь использовать приобретенные знания и умения в практической деятельности и повседневной жизни </v>
      </c>
      <c r="D17" s="82" t="str">
        <f>АнализКл!D17</f>
        <v xml:space="preserve">1.5, 3.3 </v>
      </c>
      <c r="E17" s="87" t="str">
        <f>АнализКл!E17</f>
        <v xml:space="preserve">1.3 </v>
      </c>
      <c r="F17" s="78" t="str">
        <f>АнализКл!F17</f>
        <v xml:space="preserve">Б </v>
      </c>
      <c r="G17" s="66">
        <f>АнализКл!G17</f>
        <v>1</v>
      </c>
      <c r="H17" s="83">
        <f t="shared" si="5"/>
        <v>0.58620689655172409</v>
      </c>
      <c r="I17" s="79">
        <f t="shared" si="3"/>
        <v>0.58620689655172409</v>
      </c>
      <c r="J17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47.25" x14ac:dyDescent="0.25">
      <c r="B18" s="77">
        <f>АнализКл!B18</f>
        <v>7</v>
      </c>
      <c r="C18" s="85" t="str">
        <f>АнализКл!C18</f>
        <v xml:space="preserve">Уметь использовать приобретенные знания и умения в практической деятельности и повседневной жизни </v>
      </c>
      <c r="D18" s="82" t="str">
        <f>АнализКл!D18</f>
        <v xml:space="preserve">1 </v>
      </c>
      <c r="E18" s="87" t="str">
        <f>АнализКл!E18</f>
        <v xml:space="preserve">7.6 </v>
      </c>
      <c r="F18" s="78" t="str">
        <f>АнализКл!F18</f>
        <v xml:space="preserve">Б </v>
      </c>
      <c r="G18" s="66">
        <f>АнализКл!G18</f>
        <v>1</v>
      </c>
      <c r="H18" s="83">
        <f t="shared" si="5"/>
        <v>0.62068965517241381</v>
      </c>
      <c r="I18" s="79">
        <f t="shared" si="3"/>
        <v>0.62068965517241381</v>
      </c>
      <c r="J18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10" ht="15.75" x14ac:dyDescent="0.25">
      <c r="B19" s="77">
        <f>АнализКл!B19</f>
        <v>8</v>
      </c>
      <c r="C19" s="85" t="str">
        <f>АнализКл!C19</f>
        <v xml:space="preserve">Уметь строить и читать графики функций </v>
      </c>
      <c r="D19" s="82" t="str">
        <f>АнализКл!D19</f>
        <v xml:space="preserve">5 </v>
      </c>
      <c r="E19" s="87" t="str">
        <f>АнализКл!E19</f>
        <v xml:space="preserve">4 </v>
      </c>
      <c r="F19" s="78" t="str">
        <f>АнализКл!F19</f>
        <v xml:space="preserve">Б </v>
      </c>
      <c r="G19" s="66">
        <f>АнализКл!G19</f>
        <v>1</v>
      </c>
      <c r="H19" s="83">
        <f t="shared" si="5"/>
        <v>0.17241379310344829</v>
      </c>
      <c r="I19" s="79">
        <f t="shared" si="3"/>
        <v>0.17241379310344829</v>
      </c>
      <c r="J19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31.5" x14ac:dyDescent="0.25">
      <c r="B20" s="77">
        <f>АнализКл!B20</f>
        <v>9</v>
      </c>
      <c r="C20" s="85" t="str">
        <f>АнализКл!C20</f>
        <v xml:space="preserve">Уметь выполнять преобразования алгебраических выражений </v>
      </c>
      <c r="D20" s="82" t="str">
        <f>АнализКл!D20</f>
        <v xml:space="preserve">2 </v>
      </c>
      <c r="E20" s="87" t="str">
        <f>АнализКл!E20</f>
        <v xml:space="preserve">2 </v>
      </c>
      <c r="F20" s="78" t="str">
        <f>АнализКл!F20</f>
        <v xml:space="preserve">Б </v>
      </c>
      <c r="G20" s="66">
        <f>АнализКл!G20</f>
        <v>1</v>
      </c>
      <c r="H20" s="83">
        <f t="shared" si="5"/>
        <v>6.8965517241379309E-2</v>
      </c>
      <c r="I20" s="79">
        <f t="shared" si="3"/>
        <v>6.8965517241379309E-2</v>
      </c>
      <c r="J20" s="78" t="str">
        <f t="shared" si="4"/>
        <v>Данный элемент содержания усвоен на крайне низком уровне. Требуется серьёзная коррекция.</v>
      </c>
    </row>
    <row r="21" spans="1:10" ht="15.75" x14ac:dyDescent="0.25">
      <c r="B21" s="77"/>
      <c r="C21" s="89" t="str">
        <f>АнализКл!C21</f>
        <v>Часть 2 Модуль «Алгебра»</v>
      </c>
      <c r="D21" s="82"/>
      <c r="E21" s="87"/>
      <c r="F21" s="78"/>
      <c r="G21" s="66"/>
      <c r="H21" s="83"/>
      <c r="I21" s="79"/>
      <c r="J21" s="78"/>
    </row>
    <row r="22" spans="1:10" ht="31.5" x14ac:dyDescent="0.25">
      <c r="B22" s="77">
        <f>АнализКл!B22</f>
        <v>10</v>
      </c>
      <c r="C22" s="85" t="str">
        <f>АнализКл!C22</f>
        <v xml:space="preserve">Уметь решать уравнения, неравенства и их системы </v>
      </c>
      <c r="D22" s="82" t="str">
        <f>АнализКл!D22</f>
        <v xml:space="preserve">3.1 </v>
      </c>
      <c r="E22" s="87" t="str">
        <f>АнализКл!E22</f>
        <v xml:space="preserve">3.1 </v>
      </c>
      <c r="F22" s="78" t="str">
        <f>АнализКл!F22</f>
        <v xml:space="preserve">П </v>
      </c>
      <c r="G22" s="66">
        <f>АнализКл!G22</f>
        <v>2</v>
      </c>
      <c r="H22" s="83">
        <f t="shared" si="5"/>
        <v>0</v>
      </c>
      <c r="I22" s="79">
        <f>IF(COUNTIFS($C$5:$M$5,$B22,$C$2:$M$2,"")=0,SUMIFS($C$6:$M$6,$C$5:$M$5,$B22)/$G22/100,"")</f>
        <v>0</v>
      </c>
      <c r="J22" s="78" t="str">
        <f>IF(I22="",$F$9,IF(I22&gt;=$A$29,$C$29,IF(I22&gt;=$A$28,$C$28,IF(I22&gt;=$A$27,$C$27,IF(I22&gt;=$A$26,$C$26,$C$25)))))</f>
        <v>Данный элемент содержания усвоен на крайне низком уровне. Требуется серьёзная коррекция.</v>
      </c>
    </row>
    <row r="24" spans="1:10" ht="15.75" x14ac:dyDescent="0.25">
      <c r="A24" s="72" t="s">
        <v>79</v>
      </c>
      <c r="B24" s="72" t="s">
        <v>78</v>
      </c>
      <c r="C24" s="73" t="s">
        <v>68</v>
      </c>
    </row>
    <row r="25" spans="1:10" ht="15.75" x14ac:dyDescent="0.25">
      <c r="A25" s="74">
        <v>0</v>
      </c>
      <c r="B25" s="74">
        <f>A26-0.01</f>
        <v>0.28999999999999998</v>
      </c>
      <c r="C25" s="75" t="s">
        <v>69</v>
      </c>
    </row>
    <row r="26" spans="1:10" ht="15.75" x14ac:dyDescent="0.25">
      <c r="A26" s="74">
        <v>0.3</v>
      </c>
      <c r="B26" s="74">
        <f t="shared" ref="B26:B28" si="6">A27-0.01</f>
        <v>0.49</v>
      </c>
      <c r="C26" s="75" t="s">
        <v>70</v>
      </c>
    </row>
    <row r="27" spans="1:10" ht="15.75" x14ac:dyDescent="0.25">
      <c r="A27" s="74">
        <v>0.5</v>
      </c>
      <c r="B27" s="74">
        <f t="shared" si="6"/>
        <v>0.69</v>
      </c>
      <c r="C27" s="75" t="s">
        <v>86</v>
      </c>
    </row>
    <row r="28" spans="1:10" ht="15.75" x14ac:dyDescent="0.25">
      <c r="A28" s="74">
        <v>0.7</v>
      </c>
      <c r="B28" s="74">
        <f t="shared" si="6"/>
        <v>0.89</v>
      </c>
      <c r="C28" s="75" t="s">
        <v>71</v>
      </c>
    </row>
    <row r="29" spans="1:10" ht="15.75" x14ac:dyDescent="0.25">
      <c r="A29" s="74">
        <v>0.9</v>
      </c>
      <c r="B29" s="74">
        <v>1</v>
      </c>
      <c r="C29" s="75" t="s">
        <v>72</v>
      </c>
    </row>
  </sheetData>
  <sheetProtection password="CF7A" sheet="1" objects="1" scenarios="1" formatRows="0"/>
  <mergeCells count="1">
    <mergeCell ref="C1:M1"/>
  </mergeCells>
  <conditionalFormatting sqref="A25:C26 J12:J22">
    <cfRule type="expression" dxfId="4" priority="1788">
      <formula>$I12&lt;$A$27</formula>
    </cfRule>
  </conditionalFormatting>
  <conditionalFormatting sqref="C2:M2">
    <cfRule type="cellIs" dxfId="3" priority="1" stopIfTrue="1" operator="greaterThan">
      <formula>100</formula>
    </cfRule>
    <cfRule type="expression" dxfId="2" priority="2" stopIfTrue="1">
      <formula>SUMIFS($I2:$S2,$I$10:$S$10,C$10)&gt;100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2017-12-13T10:46:24Z</cp:lastPrinted>
  <dcterms:created xsi:type="dcterms:W3CDTF">2006-09-28T05:33:49Z</dcterms:created>
  <dcterms:modified xsi:type="dcterms:W3CDTF">2019-03-28T06:39:35Z</dcterms:modified>
</cp:coreProperties>
</file>