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АнализКл!$A$7:$J$20</definedName>
    <definedName name="_xlnm.Print_Area" localSheetId="3">АнализОО!$A$7:$K$20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F4" i="27" l="1"/>
  <c r="G4" i="27"/>
  <c r="H4" i="27"/>
  <c r="I4" i="27"/>
  <c r="J4" i="27"/>
  <c r="K4" i="27"/>
  <c r="L4" i="27"/>
  <c r="F5" i="27"/>
  <c r="G5" i="27"/>
  <c r="H5" i="27"/>
  <c r="I5" i="27"/>
  <c r="J5" i="27"/>
  <c r="K5" i="27"/>
  <c r="L5" i="27"/>
  <c r="F6" i="27"/>
  <c r="G6" i="27"/>
  <c r="H6" i="27"/>
  <c r="I6" i="27"/>
  <c r="J6" i="27"/>
  <c r="K6" i="27"/>
  <c r="L6" i="27"/>
  <c r="I13" i="25"/>
  <c r="H13" i="25"/>
  <c r="I12" i="25"/>
  <c r="H12" i="25"/>
  <c r="I11" i="25"/>
  <c r="H11" i="25"/>
  <c r="C10" i="27" l="1"/>
  <c r="D10" i="27"/>
  <c r="E10" i="27"/>
  <c r="F10" i="27"/>
  <c r="C12" i="27" l="1"/>
  <c r="B13" i="27" l="1"/>
  <c r="C13" i="27"/>
  <c r="D13" i="27"/>
  <c r="E13" i="27"/>
  <c r="F13" i="27"/>
  <c r="G13" i="27"/>
  <c r="G12" i="27" l="1"/>
  <c r="F12" i="27"/>
  <c r="E12" i="27"/>
  <c r="D12" i="27"/>
  <c r="B12" i="27"/>
  <c r="D11" i="27"/>
  <c r="E11" i="27"/>
  <c r="F11" i="27"/>
  <c r="G11" i="27"/>
  <c r="C11" i="27"/>
  <c r="C7" i="27"/>
  <c r="D5" i="27" l="1"/>
  <c r="E5" i="27"/>
  <c r="C5" i="27"/>
  <c r="I13" i="27" s="1"/>
  <c r="H13" i="27" s="1"/>
  <c r="I12" i="27" l="1"/>
  <c r="H12" i="27" s="1"/>
  <c r="B11" i="27"/>
  <c r="I11" i="27" l="1"/>
  <c r="H11" i="27" s="1"/>
  <c r="D4" i="27"/>
  <c r="D6" i="27" s="1"/>
  <c r="C4" i="27"/>
  <c r="C6" i="27" s="1"/>
  <c r="E4" i="27"/>
  <c r="E6" i="27" s="1"/>
  <c r="F9" i="27"/>
  <c r="B16" i="27"/>
  <c r="B17" i="27"/>
  <c r="B18" i="27"/>
  <c r="B19" i="27"/>
  <c r="J12" i="27" l="1"/>
  <c r="J13" i="27" l="1"/>
  <c r="J11" i="27"/>
  <c r="F9" i="25"/>
  <c r="J12" i="25" l="1"/>
  <c r="J13" i="25"/>
  <c r="J11" i="25"/>
  <c r="B17" i="25"/>
  <c r="B18" i="25"/>
  <c r="B19" i="25"/>
  <c r="B16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G2" i="9" l="1"/>
  <c r="K2" i="9"/>
  <c r="O2" i="9"/>
  <c r="S2" i="9"/>
  <c r="E2" i="9"/>
  <c r="M2" i="9"/>
  <c r="Q2" i="9"/>
  <c r="I2" i="9"/>
  <c r="H2" i="9"/>
  <c r="T2" i="9"/>
  <c r="L2" i="9"/>
  <c r="P2" i="9"/>
</calcChain>
</file>

<file path=xl/sharedStrings.xml><?xml version="1.0" encoding="utf-8"?>
<sst xmlns="http://schemas.openxmlformats.org/spreadsheetml/2006/main" count="170" uniqueCount="104">
  <si>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</si>
  <si>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</si>
  <si>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</si>
  <si>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</si>
  <si>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</si>
  <si>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</si>
  <si>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</si>
  <si>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</si>
  <si>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</si>
  <si>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</si>
  <si>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</si>
  <si>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</si>
  <si>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</si>
  <si>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</si>
  <si>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</si>
  <si>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</si>
  <si>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</si>
  <si>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</si>
  <si>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</si>
  <si>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</si>
  <si>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</si>
  <si>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</si>
  <si>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</si>
  <si>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</si>
  <si>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</si>
  <si>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</si>
  <si>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</si>
  <si>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</si>
  <si>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</si>
  <si>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</si>
  <si>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</si>
  <si>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</si>
  <si>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</si>
  <si>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</si>
  <si>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</si>
  <si>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</si>
  <si>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</si>
  <si>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</si>
  <si>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</si>
  <si>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</si>
  <si>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</si>
  <si>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</si>
  <si>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</si>
  <si>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</si>
  <si>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</si>
  <si>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</si>
  <si>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</si>
  <si>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</si>
  <si>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</si>
  <si>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</si>
  <si>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</si>
  <si>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</si>
  <si>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</si>
  <si>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</si>
  <si>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</si>
  <si>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</si>
  <si>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</si>
  <si>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</si>
  <si>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</si>
  <si>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</si>
  <si>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</si>
  <si>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</si>
  <si>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</si>
  <si>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</si>
  <si>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</si>
  <si>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</si>
  <si>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</si>
  <si>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</si>
  <si>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</si>
  <si>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</si>
  <si>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</si>
  <si>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</si>
  <si>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</si>
  <si>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</si>
  <si>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</si>
  <si>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</si>
  <si>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</si>
  <si>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</si>
  <si>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</si>
  <si>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</si>
  <si>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</si>
  <si>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</si>
  <si>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Б</t>
  </si>
  <si>
    <t>Проверяемые элементы содержания</t>
  </si>
  <si>
    <t>Уровень сложности задания</t>
  </si>
  <si>
    <t>КДР по литературе (9 кл.) 15.03.2019</t>
  </si>
  <si>
    <t>Развернутые рассуждения о тематике и проблематике фрагмента
произведения, о видах и функциях
изобразительно-выразительных
средств, об элементах художественной формы</t>
  </si>
  <si>
    <t>Код контролируемого  элемента</t>
  </si>
  <si>
    <t>Код проверяемого  умения</t>
  </si>
  <si>
    <t>Развернутое сопоставление анализируемого произведения с художественным текстом, приведенным для сопоставления</t>
  </si>
  <si>
    <t>1.1-1.8</t>
  </si>
  <si>
    <t>3.1, 6.3, 6.10, 7.7</t>
  </si>
  <si>
    <t>2.1, 2.2, 2.3, 2.4, 2.5, 2.10</t>
  </si>
  <si>
    <t>2.6, 2.7, 2.8, 2.9, 2.10</t>
  </si>
  <si>
    <t>1
1 б</t>
  </si>
  <si>
    <t>1
2 б</t>
  </si>
  <si>
    <t>1
3 б</t>
  </si>
  <si>
    <t>2
1 б</t>
  </si>
  <si>
    <t>2
2 б</t>
  </si>
  <si>
    <t>2
3 б</t>
  </si>
  <si>
    <t>3
1 б</t>
  </si>
  <si>
    <t>3
2 б</t>
  </si>
  <si>
    <t>3
3 б</t>
  </si>
  <si>
    <t>3
4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</si>
</sst>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18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164" fontId="14" fillId="0" borderId="2" xfId="0" applyNumberFormat="1" applyFont="1" applyBorder="1" applyAlignment="1" applyProtection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NumberFormat="1" applyFont="1" applyBorder="1" applyAlignment="1" applyProtection="1">
      <alignment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2" fillId="10" borderId="13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5" t="s">
        <v>52</v>
      </c>
      <c r="B3" s="106" t="s">
        <v>49</v>
      </c>
      <c r="C3" s="108" t="s">
        <v>48</v>
      </c>
      <c r="D3" s="112" t="s">
        <v>55</v>
      </c>
      <c r="E3" s="114" t="s">
        <v>50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05" t="s">
        <v>57</v>
      </c>
      <c r="W3" s="115"/>
      <c r="X3" s="115"/>
      <c r="Y3" s="115"/>
      <c r="Z3" s="105" t="s">
        <v>59</v>
      </c>
      <c r="AA3" s="115"/>
      <c r="AB3" s="115"/>
      <c r="AC3" s="115"/>
      <c r="AD3" s="110" t="s">
        <v>58</v>
      </c>
    </row>
    <row r="4" spans="1:30" ht="16.5" thickBot="1" x14ac:dyDescent="0.3">
      <c r="A4" s="105"/>
      <c r="B4" s="107"/>
      <c r="C4" s="109"/>
      <c r="D4" s="113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1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J20"/>
  <sheetViews>
    <sheetView topLeftCell="B1" zoomScale="80" zoomScaleNormal="80" workbookViewId="0">
      <selection activeCell="E13" sqref="E13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1:10" s="55" customFormat="1" x14ac:dyDescent="0.25">
      <c r="B2" s="59" t="s">
        <v>69</v>
      </c>
      <c r="C2" s="60"/>
      <c r="D2" s="60"/>
      <c r="E2" s="60"/>
    </row>
    <row r="3" spans="1:10" x14ac:dyDescent="0.25">
      <c r="C3" s="64">
        <v>1</v>
      </c>
      <c r="D3" s="65">
        <v>2</v>
      </c>
      <c r="E3" s="64">
        <v>3</v>
      </c>
    </row>
    <row r="4" spans="1:10" x14ac:dyDescent="0.25">
      <c r="C4" s="70"/>
      <c r="D4" s="61"/>
      <c r="E4" s="61"/>
      <c r="F4" s="61"/>
      <c r="G4" s="61"/>
      <c r="H4" s="61"/>
      <c r="I4" s="61"/>
      <c r="J4" s="61"/>
    </row>
    <row r="5" spans="1:10" x14ac:dyDescent="0.25">
      <c r="C5" s="70"/>
      <c r="D5" s="61"/>
      <c r="E5" s="61"/>
      <c r="F5" s="61"/>
      <c r="G5" s="61"/>
      <c r="H5" s="61"/>
      <c r="I5" s="61"/>
      <c r="J5" s="61"/>
    </row>
    <row r="6" spans="1:10" x14ac:dyDescent="0.25">
      <c r="C6" s="70"/>
      <c r="D6" s="61"/>
      <c r="E6" s="61"/>
      <c r="F6" s="61"/>
      <c r="G6" s="61"/>
      <c r="H6" s="61"/>
      <c r="I6" s="61"/>
      <c r="J6" s="61"/>
    </row>
    <row r="7" spans="1:10" x14ac:dyDescent="0.25">
      <c r="C7" s="84" t="s">
        <v>85</v>
      </c>
      <c r="D7" s="85"/>
      <c r="E7" s="85"/>
      <c r="F7" s="85"/>
      <c r="G7" s="85"/>
      <c r="H7" s="61"/>
      <c r="I7" s="61"/>
      <c r="J7" s="61"/>
    </row>
    <row r="8" spans="1:10" x14ac:dyDescent="0.25">
      <c r="B8" s="55"/>
      <c r="C8" s="84" t="s">
        <v>70</v>
      </c>
      <c r="D8" s="84" t="s">
        <v>71</v>
      </c>
      <c r="E8" s="84"/>
      <c r="F8" s="84"/>
      <c r="G8" s="84"/>
      <c r="H8" s="55"/>
      <c r="I8" s="55"/>
      <c r="J8" s="55"/>
    </row>
    <row r="9" spans="1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1:10" ht="54" x14ac:dyDescent="0.25">
      <c r="B10" s="67" t="s">
        <v>60</v>
      </c>
      <c r="C10" s="63" t="s">
        <v>83</v>
      </c>
      <c r="D10" s="63" t="s">
        <v>87</v>
      </c>
      <c r="E10" s="63" t="s">
        <v>88</v>
      </c>
      <c r="F10" s="63" t="s">
        <v>84</v>
      </c>
      <c r="G10" s="63" t="s">
        <v>62</v>
      </c>
      <c r="H10" s="63" t="s">
        <v>61</v>
      </c>
      <c r="I10" s="63" t="s">
        <v>63</v>
      </c>
      <c r="J10" s="63" t="s">
        <v>74</v>
      </c>
    </row>
    <row r="11" spans="1:10" ht="94.5" x14ac:dyDescent="0.25">
      <c r="B11" s="86">
        <v>1</v>
      </c>
      <c r="C11" s="90" t="s">
        <v>86</v>
      </c>
      <c r="D11" s="91" t="s">
        <v>90</v>
      </c>
      <c r="E11" s="92" t="s">
        <v>92</v>
      </c>
      <c r="F11" s="93" t="s">
        <v>82</v>
      </c>
      <c r="G11" s="95">
        <v>3</v>
      </c>
      <c r="H11" s="88" t="str">
        <f>IF(I11="","",I11*G11)</f>
        <v/>
      </c>
      <c r="I11" s="89" t="str">
        <f>IF($C$2="","",$C$2)</f>
        <v/>
      </c>
      <c r="J11" s="87" t="str">
        <f>IF(I11="",$F$9,IF(I11&gt;=$A$20,$C$20,IF(I11&gt;=$A$19,$C$19,IF(I11&gt;=$A$18,$C$18,IF(I11&gt;=$A$17,$C$17,$C$16)))))</f>
        <v>Введите уровень успешности каждого задания</v>
      </c>
    </row>
    <row r="12" spans="1:10" ht="94.5" x14ac:dyDescent="0.25">
      <c r="B12" s="86">
        <v>2</v>
      </c>
      <c r="C12" s="90" t="s">
        <v>86</v>
      </c>
      <c r="D12" s="91" t="s">
        <v>90</v>
      </c>
      <c r="E12" s="92" t="s">
        <v>92</v>
      </c>
      <c r="F12" s="93" t="s">
        <v>82</v>
      </c>
      <c r="G12" s="95">
        <v>3</v>
      </c>
      <c r="H12" s="88" t="str">
        <f>IF(I12="","",I12*G12)</f>
        <v/>
      </c>
      <c r="I12" s="89" t="str">
        <f>IF($D$2="","",$D$2)</f>
        <v/>
      </c>
      <c r="J12" s="87" t="str">
        <f>IF(I12="",$F$9,IF(I12&gt;=$A$20,$C$20,IF(I12&gt;=$A$19,$C$19,IF(I12&gt;=$A$18,$C$18,IF(I12&gt;=$A$17,$C$17,$C$16)))))</f>
        <v>Введите уровень успешности каждого задания</v>
      </c>
    </row>
    <row r="13" spans="1:10" ht="63" x14ac:dyDescent="0.25">
      <c r="B13" s="86">
        <v>3</v>
      </c>
      <c r="C13" s="96" t="s">
        <v>89</v>
      </c>
      <c r="D13" s="91" t="s">
        <v>91</v>
      </c>
      <c r="E13" s="92" t="s">
        <v>93</v>
      </c>
      <c r="F13" s="93" t="s">
        <v>76</v>
      </c>
      <c r="G13" s="95">
        <v>4</v>
      </c>
      <c r="H13" s="88" t="str">
        <f>IF(I13="","",I13*G13)</f>
        <v/>
      </c>
      <c r="I13" s="89" t="str">
        <f>IF($E$2="","",$E$2)</f>
        <v/>
      </c>
      <c r="J13" s="87" t="str">
        <f>IF(I13="",$F$9,IF(I13&gt;=$A$20,$C$20,IF(I13&gt;=$A$19,$C$19,IF(I13&gt;=$A$18,$C$18,IF(I13&gt;=$A$17,$C$17,$C$16)))))</f>
        <v>Введите уровень успешности каждого задания</v>
      </c>
    </row>
    <row r="15" spans="1:10" ht="15.75" x14ac:dyDescent="0.25">
      <c r="A15" t="s">
        <v>73</v>
      </c>
      <c r="B15" t="s">
        <v>72</v>
      </c>
      <c r="C15" s="57" t="s">
        <v>64</v>
      </c>
    </row>
    <row r="16" spans="1:10" ht="15.75" x14ac:dyDescent="0.25">
      <c r="A16" s="56">
        <v>0</v>
      </c>
      <c r="B16" s="56">
        <f>A17-0.01</f>
        <v>0.28999999999999998</v>
      </c>
      <c r="C16" s="58" t="s">
        <v>65</v>
      </c>
    </row>
    <row r="17" spans="1:3" ht="15.75" x14ac:dyDescent="0.25">
      <c r="A17" s="56">
        <v>0.3</v>
      </c>
      <c r="B17" s="56">
        <f t="shared" ref="B17:B19" si="0">A18-0.01</f>
        <v>0.49</v>
      </c>
      <c r="C17" s="58" t="s">
        <v>66</v>
      </c>
    </row>
    <row r="18" spans="1:3" ht="15.75" x14ac:dyDescent="0.25">
      <c r="A18" s="56">
        <v>0.5</v>
      </c>
      <c r="B18" s="56">
        <f t="shared" si="0"/>
        <v>0.69</v>
      </c>
      <c r="C18" s="58" t="s">
        <v>75</v>
      </c>
    </row>
    <row r="19" spans="1:3" ht="15.75" x14ac:dyDescent="0.25">
      <c r="A19" s="56">
        <v>0.7</v>
      </c>
      <c r="B19" s="56">
        <f t="shared" si="0"/>
        <v>0.89</v>
      </c>
      <c r="C19" s="58" t="s">
        <v>67</v>
      </c>
    </row>
    <row r="20" spans="1:3" ht="15.75" x14ac:dyDescent="0.25">
      <c r="A20" s="56">
        <v>0.9</v>
      </c>
      <c r="B20" s="56">
        <v>1</v>
      </c>
      <c r="C20" s="58" t="s">
        <v>68</v>
      </c>
    </row>
  </sheetData>
  <sheetProtection formatColumns="0" formatRows="0"/>
  <conditionalFormatting sqref="A16:C17 J11:J13">
    <cfRule type="expression" dxfId="1" priority="2">
      <formula>$I11&lt;$A$18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topLeftCell="B1" zoomScale="80" zoomScaleNormal="80" workbookViewId="0">
      <selection activeCell="C2" sqref="C2:L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1:20" ht="15.75" customHeight="1" thickBot="1" x14ac:dyDescent="0.3">
      <c r="C1" s="116" t="s">
        <v>81</v>
      </c>
      <c r="D1" s="117"/>
      <c r="E1" s="117"/>
      <c r="F1" s="117"/>
      <c r="G1" s="117"/>
      <c r="H1" s="117"/>
      <c r="I1" s="117"/>
      <c r="J1" s="118"/>
    </row>
    <row r="2" spans="1:20" s="82" customFormat="1" ht="15.75" thickBot="1" x14ac:dyDescent="0.3">
      <c r="B2" s="83" t="s">
        <v>69</v>
      </c>
      <c r="C2" s="119">
        <v>10</v>
      </c>
      <c r="D2" s="119">
        <v>50</v>
      </c>
      <c r="E2" s="119">
        <v>40</v>
      </c>
      <c r="F2" s="119">
        <v>40</v>
      </c>
      <c r="G2" s="119">
        <v>30</v>
      </c>
      <c r="H2" s="119">
        <v>10</v>
      </c>
      <c r="I2" s="119">
        <v>0</v>
      </c>
      <c r="J2" s="119">
        <v>40</v>
      </c>
      <c r="K2" s="119">
        <v>20</v>
      </c>
      <c r="L2" s="119">
        <v>30</v>
      </c>
    </row>
    <row r="3" spans="1:20" ht="26.25" thickBot="1" x14ac:dyDescent="0.3">
      <c r="C3" s="94" t="s">
        <v>94</v>
      </c>
      <c r="D3" s="97" t="s">
        <v>95</v>
      </c>
      <c r="E3" s="94" t="s">
        <v>96</v>
      </c>
      <c r="F3" s="98" t="s">
        <v>97</v>
      </c>
      <c r="G3" s="98" t="s">
        <v>98</v>
      </c>
      <c r="H3" s="98" t="s">
        <v>99</v>
      </c>
      <c r="I3" s="94" t="s">
        <v>100</v>
      </c>
      <c r="J3" s="94" t="s">
        <v>101</v>
      </c>
      <c r="K3" s="97" t="s">
        <v>102</v>
      </c>
      <c r="L3" s="97" t="s">
        <v>103</v>
      </c>
    </row>
    <row r="4" spans="1:20" x14ac:dyDescent="0.25">
      <c r="B4" s="81" t="s">
        <v>80</v>
      </c>
      <c r="C4" s="80">
        <f t="shared" ref="C4:L4" si="0">IF(LEN(C3)&lt;4,1,1*LEFT(RIGHT(C3,3),1))</f>
        <v>1</v>
      </c>
      <c r="D4" s="80">
        <f t="shared" si="0"/>
        <v>2</v>
      </c>
      <c r="E4" s="80">
        <f t="shared" si="0"/>
        <v>3</v>
      </c>
      <c r="F4" s="80">
        <f t="shared" si="0"/>
        <v>1</v>
      </c>
      <c r="G4" s="80">
        <f t="shared" si="0"/>
        <v>2</v>
      </c>
      <c r="H4" s="80">
        <f t="shared" si="0"/>
        <v>3</v>
      </c>
      <c r="I4" s="80">
        <f t="shared" si="0"/>
        <v>1</v>
      </c>
      <c r="J4" s="80">
        <f t="shared" si="0"/>
        <v>2</v>
      </c>
      <c r="K4" s="80">
        <f t="shared" si="0"/>
        <v>3</v>
      </c>
      <c r="L4" s="80">
        <f t="shared" si="0"/>
        <v>4</v>
      </c>
      <c r="M4" s="80"/>
      <c r="N4" s="80"/>
      <c r="O4" s="80"/>
      <c r="P4" s="80"/>
      <c r="Q4" s="80"/>
      <c r="R4" s="80"/>
      <c r="S4" s="80"/>
      <c r="T4" s="80"/>
    </row>
    <row r="5" spans="1:20" x14ac:dyDescent="0.25">
      <c r="B5" s="81" t="s">
        <v>79</v>
      </c>
      <c r="C5" s="80" t="str">
        <f>IF(LEN(C3)&lt;4,C3,IF(LEN(C3)&lt;8,LEFT(C3,LEN(C3)-4),LEFT(C3,LEN(C3)-8)))</f>
        <v>1</v>
      </c>
      <c r="D5" s="80" t="str">
        <f t="shared" ref="D5:L5" si="1">IF(LEN(D3)&lt;4,D3,IF(LEN(D3)&lt;8,LEFT(D3,LEN(D3)-4),LEFT(D3,LEN(D3)-8)))</f>
        <v>1</v>
      </c>
      <c r="E5" s="80" t="str">
        <f t="shared" si="1"/>
        <v>1</v>
      </c>
      <c r="F5" s="80" t="str">
        <f t="shared" si="1"/>
        <v>2</v>
      </c>
      <c r="G5" s="80" t="str">
        <f t="shared" si="1"/>
        <v>2</v>
      </c>
      <c r="H5" s="80" t="str">
        <f t="shared" si="1"/>
        <v>2</v>
      </c>
      <c r="I5" s="80" t="str">
        <f t="shared" si="1"/>
        <v>3</v>
      </c>
      <c r="J5" s="80" t="str">
        <f t="shared" si="1"/>
        <v>3</v>
      </c>
      <c r="K5" s="80" t="str">
        <f t="shared" si="1"/>
        <v>3</v>
      </c>
      <c r="L5" s="80" t="str">
        <f t="shared" si="1"/>
        <v>3</v>
      </c>
      <c r="M5" s="80"/>
      <c r="N5" s="80"/>
      <c r="O5" s="80"/>
      <c r="P5" s="80"/>
      <c r="Q5" s="80"/>
      <c r="R5" s="80"/>
      <c r="S5" s="80"/>
      <c r="T5" s="80"/>
    </row>
    <row r="6" spans="1:20" x14ac:dyDescent="0.25">
      <c r="B6" s="81" t="s">
        <v>78</v>
      </c>
      <c r="C6" s="80">
        <f t="shared" ref="C6:L6" si="2">C4*C2</f>
        <v>10</v>
      </c>
      <c r="D6" s="80">
        <f t="shared" si="2"/>
        <v>100</v>
      </c>
      <c r="E6" s="80">
        <f t="shared" si="2"/>
        <v>120</v>
      </c>
      <c r="F6" s="80">
        <f t="shared" si="2"/>
        <v>40</v>
      </c>
      <c r="G6" s="80">
        <f t="shared" si="2"/>
        <v>60</v>
      </c>
      <c r="H6" s="80">
        <f t="shared" si="2"/>
        <v>30</v>
      </c>
      <c r="I6" s="80">
        <f t="shared" si="2"/>
        <v>0</v>
      </c>
      <c r="J6" s="80">
        <f t="shared" si="2"/>
        <v>80</v>
      </c>
      <c r="K6" s="80">
        <f t="shared" si="2"/>
        <v>60</v>
      </c>
      <c r="L6" s="80">
        <f t="shared" si="2"/>
        <v>120</v>
      </c>
      <c r="M6" s="80"/>
      <c r="N6" s="80"/>
      <c r="O6" s="80"/>
      <c r="P6" s="80"/>
      <c r="Q6" s="80"/>
      <c r="R6" s="80"/>
      <c r="S6" s="80"/>
      <c r="T6" s="80"/>
    </row>
    <row r="7" spans="1:20" x14ac:dyDescent="0.25">
      <c r="C7" s="84" t="str">
        <f>АнализКл!C7</f>
        <v>КДР по литературе (9 кл.) 15.03.2019</v>
      </c>
      <c r="D7" s="84"/>
      <c r="E7" s="84"/>
      <c r="F7" s="84"/>
      <c r="G7" s="84"/>
      <c r="H7" s="84"/>
    </row>
    <row r="8" spans="1:20" x14ac:dyDescent="0.25">
      <c r="C8" s="84" t="s">
        <v>70</v>
      </c>
      <c r="D8" s="84" t="s">
        <v>77</v>
      </c>
      <c r="E8" s="84"/>
      <c r="F8" s="84"/>
      <c r="G8" s="84"/>
      <c r="H8" s="84"/>
    </row>
    <row r="9" spans="1:20" ht="21" x14ac:dyDescent="0.35">
      <c r="F9" s="79" t="str">
        <f>IF(COUNTIF(C2:S2,"")=0,"","Введите уровень успешности каждого задания")</f>
        <v>Введите уровень успешности каждого задания</v>
      </c>
    </row>
    <row r="10" spans="1:20" ht="63" x14ac:dyDescent="0.25">
      <c r="B10" s="67" t="s">
        <v>60</v>
      </c>
      <c r="C10" s="67" t="str">
        <f>АнализКл!C10</f>
        <v>Проверяемые элементы содержания</v>
      </c>
      <c r="D10" s="67" t="str">
        <f>АнализКл!D10</f>
        <v>Код контролируемого  элемента</v>
      </c>
      <c r="E10" s="67" t="str">
        <f>АнализКл!E10</f>
        <v>Код проверяемого  умения</v>
      </c>
      <c r="F10" s="67" t="str">
        <f>АнализКл!F10</f>
        <v>Уровень сложности задания</v>
      </c>
      <c r="G10" s="78" t="s">
        <v>62</v>
      </c>
      <c r="H10" s="78" t="s">
        <v>61</v>
      </c>
      <c r="I10" s="78" t="s">
        <v>63</v>
      </c>
      <c r="J10" s="78" t="s">
        <v>74</v>
      </c>
    </row>
    <row r="11" spans="1:20" ht="94.5" x14ac:dyDescent="0.25">
      <c r="B11" s="77">
        <f>АнализКл!B11</f>
        <v>1</v>
      </c>
      <c r="C11" s="71" t="str">
        <f>АнализКл!C11</f>
        <v>Развернутые рассуждения о тематике и проблематике фрагмента
произведения, о видах и функциях
изобразительно-выразительных
средств, об элементах художественной формы</v>
      </c>
      <c r="D11" s="68" t="str">
        <f>АнализКл!D11</f>
        <v>1.1-1.8</v>
      </c>
      <c r="E11" s="68" t="str">
        <f>АнализКл!E11</f>
        <v>2.1, 2.2, 2.3, 2.4, 2.5, 2.10</v>
      </c>
      <c r="F11" s="68" t="str">
        <f>АнализКл!F11</f>
        <v>Б</v>
      </c>
      <c r="G11" s="68">
        <f>АнализКл!G11</f>
        <v>3</v>
      </c>
      <c r="H11" s="69">
        <f>IF(I11="","",I11*G11)</f>
        <v>2.3000000000000003</v>
      </c>
      <c r="I11" s="76">
        <f>IF(COUNTIFS($C$5:$L$5,$B11,$C$2:$L$2,"")=0,SUMIFS($C$6:$L$6,$C$5:$L$5,$B11)/$G11/100,"")</f>
        <v>0.76666666666666672</v>
      </c>
      <c r="J11" s="66" t="str">
        <f>IF(I11="",$F$9,IF(I11&gt;=$A$20,$C$20,IF(I11&gt;=$A$19,$C$19,IF(I11&gt;=$A$18,$C$18,IF(I11&gt;=$A$17,$C$17,$C$16)))))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1:20" ht="94.5" x14ac:dyDescent="0.25">
      <c r="B12" s="77">
        <f>АнализКл!B12</f>
        <v>2</v>
      </c>
      <c r="C12" s="71" t="str">
        <f>АнализКл!C12</f>
        <v>Развернутые рассуждения о тематике и проблематике фрагмента
произведения, о видах и функциях
изобразительно-выразительных
средств, об элементах художественной формы</v>
      </c>
      <c r="D12" s="68" t="str">
        <f>АнализКл!D12</f>
        <v>1.1-1.8</v>
      </c>
      <c r="E12" s="68" t="str">
        <f>АнализКл!E12</f>
        <v>2.1, 2.2, 2.3, 2.4, 2.5, 2.10</v>
      </c>
      <c r="F12" s="68" t="str">
        <f>АнализКл!F12</f>
        <v>Б</v>
      </c>
      <c r="G12" s="68">
        <f>АнализКл!G12</f>
        <v>3</v>
      </c>
      <c r="H12" s="69">
        <f>IF(I12="","",I12*G12)</f>
        <v>1.3</v>
      </c>
      <c r="I12" s="76">
        <f>IF(COUNTIFS($C$5:$L$5,$B12,$C$2:$L$2,"")=0,SUMIFS($C$6:$L$6,$C$5:$L$5,$B12)/$G12/100,"")</f>
        <v>0.43333333333333335</v>
      </c>
      <c r="J12" s="66" t="str">
        <f>IF(I12="",$F$9,IF(I12&gt;=$A$20,$C$20,IF(I12&gt;=$A$19,$C$19,IF(I12&gt;=$A$18,$C$18,IF(I12&gt;=$A$17,$C$17,$C$16)))))</f>
        <v>Данный элемент содержания усвоен на низком уровне. Требуется коррекция.</v>
      </c>
    </row>
    <row r="13" spans="1:20" ht="66" customHeight="1" x14ac:dyDescent="0.25">
      <c r="B13" s="77">
        <f>АнализКл!B13</f>
        <v>3</v>
      </c>
      <c r="C13" s="71" t="str">
        <f>АнализКл!C13</f>
        <v>Развернутое сопоставление анализируемого произведения с художественным текстом, приведенным для сопоставления</v>
      </c>
      <c r="D13" s="68" t="str">
        <f>АнализКл!D13</f>
        <v>3.1, 6.3, 6.10, 7.7</v>
      </c>
      <c r="E13" s="68" t="str">
        <f>АнализКл!E13</f>
        <v>2.6, 2.7, 2.8, 2.9, 2.10</v>
      </c>
      <c r="F13" s="68" t="str">
        <f>АнализКл!F13</f>
        <v>П</v>
      </c>
      <c r="G13" s="68">
        <f>АнализКл!G13</f>
        <v>4</v>
      </c>
      <c r="H13" s="69">
        <f>IF(I13="","",I13*G13)</f>
        <v>2.6</v>
      </c>
      <c r="I13" s="76">
        <f>IF(COUNTIFS($C$5:$L$5,$B13,$C$2:$L$2,"")=0,SUMIFS($C$6:$L$6,$C$5:$L$5,$B13)/$G13/100,"")</f>
        <v>0.65</v>
      </c>
      <c r="J13" s="66" t="str">
        <f>IF(I13="",$F$9,IF(I13&gt;=$A$20,$C$20,IF(I13&gt;=$A$19,$C$19,IF(I13&gt;=$A$18,$C$18,IF(I13&gt;=$A$17,$C$17,$C$16)))))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1:20" ht="15.75" x14ac:dyDescent="0.25">
      <c r="A15" s="75" t="s">
        <v>73</v>
      </c>
      <c r="B15" s="75" t="s">
        <v>72</v>
      </c>
      <c r="C15" s="74" t="s">
        <v>64</v>
      </c>
    </row>
    <row r="16" spans="1:20" ht="15.75" x14ac:dyDescent="0.25">
      <c r="A16" s="73">
        <v>0</v>
      </c>
      <c r="B16" s="73">
        <f>A17-0.01</f>
        <v>0.28999999999999998</v>
      </c>
      <c r="C16" s="72" t="s">
        <v>65</v>
      </c>
    </row>
    <row r="17" spans="1:3" ht="15.75" x14ac:dyDescent="0.25">
      <c r="A17" s="73">
        <v>0.3</v>
      </c>
      <c r="B17" s="73">
        <f>A18-0.01</f>
        <v>0.49</v>
      </c>
      <c r="C17" s="72" t="s">
        <v>66</v>
      </c>
    </row>
    <row r="18" spans="1:3" ht="15.75" x14ac:dyDescent="0.25">
      <c r="A18" s="73">
        <v>0.5</v>
      </c>
      <c r="B18" s="73">
        <f>A19-0.01</f>
        <v>0.69</v>
      </c>
      <c r="C18" s="72" t="s">
        <v>75</v>
      </c>
    </row>
    <row r="19" spans="1:3" ht="15.75" x14ac:dyDescent="0.25">
      <c r="A19" s="73">
        <v>0.7</v>
      </c>
      <c r="B19" s="73">
        <f>A20-0.01</f>
        <v>0.89</v>
      </c>
      <c r="C19" s="72" t="s">
        <v>67</v>
      </c>
    </row>
    <row r="20" spans="1:3" ht="15.75" x14ac:dyDescent="0.25">
      <c r="A20" s="73">
        <v>0.9</v>
      </c>
      <c r="B20" s="73">
        <v>1</v>
      </c>
      <c r="C20" s="72" t="s">
        <v>68</v>
      </c>
    </row>
    <row r="40" spans="5:5" x14ac:dyDescent="0.25">
      <c r="E40" s="55">
        <v>25</v>
      </c>
    </row>
  </sheetData>
  <sheetProtection formatColumns="0" formatRows="0"/>
  <mergeCells count="1">
    <mergeCell ref="C1:J1"/>
  </mergeCells>
  <conditionalFormatting sqref="A16:C17 J11:J13">
    <cfRule type="expression" dxfId="0" priority="2">
      <formula>$I11&lt;$A$18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2019-03-27T13:30:11Z</dcterms:modified>
</cp:coreProperties>
</file>