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АнализКл!$A$7:$J$27</definedName>
    <definedName name="_xlnm.Print_Area" localSheetId="3">АнализОО!$A$7:$K$27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>#REF!</definedName>
    <definedName name="Тип_класса" comment="Список типов классов (сокращенно)" localSheetId="3">#REF!</definedName>
    <definedName name="Тип_класса">#REF!</definedName>
  </definedNames>
  <calcPr calcId="145621"/>
</workbook>
</file>

<file path=xl/calcChain.xml><?xml version="1.0" encoding="utf-8"?>
<calcChain xmlns="http://schemas.openxmlformats.org/spreadsheetml/2006/main">
  <c r="I20" i="25" l="1"/>
  <c r="I19" i="25"/>
  <c r="I18" i="25"/>
  <c r="I17" i="25"/>
  <c r="I16" i="25"/>
  <c r="I15" i="25"/>
  <c r="I14" i="25"/>
  <c r="I13" i="25"/>
  <c r="I12" i="25"/>
  <c r="I11" i="25"/>
  <c r="H20" i="25"/>
  <c r="H19" i="25"/>
  <c r="H18" i="25"/>
  <c r="H17" i="25"/>
  <c r="H16" i="25"/>
  <c r="H15" i="25"/>
  <c r="H14" i="25"/>
  <c r="H13" i="25"/>
  <c r="H12" i="25"/>
  <c r="H11" i="25"/>
  <c r="C7" i="27"/>
  <c r="F10" i="27"/>
  <c r="E10" i="27"/>
  <c r="D10" i="27"/>
  <c r="C10" i="27"/>
  <c r="B13" i="27"/>
  <c r="C13" i="27"/>
  <c r="D13" i="27"/>
  <c r="E13" i="27"/>
  <c r="F13" i="27"/>
  <c r="G13" i="27"/>
  <c r="B14" i="27"/>
  <c r="C14" i="27"/>
  <c r="D14" i="27"/>
  <c r="E14" i="27"/>
  <c r="F14" i="27"/>
  <c r="G14" i="27"/>
  <c r="B15" i="27"/>
  <c r="C15" i="27"/>
  <c r="D15" i="27"/>
  <c r="E15" i="27"/>
  <c r="F15" i="27"/>
  <c r="G15" i="27"/>
  <c r="B16" i="27"/>
  <c r="C16" i="27"/>
  <c r="D16" i="27"/>
  <c r="E16" i="27"/>
  <c r="F16" i="27"/>
  <c r="G16" i="27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B20" i="27"/>
  <c r="I20" i="27" s="1"/>
  <c r="C20" i="27"/>
  <c r="D20" i="27"/>
  <c r="E20" i="27"/>
  <c r="F20" i="27"/>
  <c r="G20" i="27"/>
  <c r="G12" i="27"/>
  <c r="F12" i="27"/>
  <c r="E12" i="27"/>
  <c r="D12" i="27"/>
  <c r="C12" i="27"/>
  <c r="B12" i="27"/>
  <c r="D11" i="27"/>
  <c r="E11" i="27"/>
  <c r="F11" i="27"/>
  <c r="G11" i="27"/>
  <c r="C11" i="27"/>
  <c r="L5" i="27"/>
  <c r="L4" i="27"/>
  <c r="L6" i="27"/>
  <c r="K5" i="27"/>
  <c r="K4" i="27"/>
  <c r="K6" i="27" s="1"/>
  <c r="D5" i="27"/>
  <c r="E5" i="27"/>
  <c r="F5" i="27"/>
  <c r="G5" i="27"/>
  <c r="H5" i="27"/>
  <c r="I5" i="27"/>
  <c r="J5" i="27"/>
  <c r="C5" i="27"/>
  <c r="B11" i="27"/>
  <c r="D4" i="27"/>
  <c r="D6" i="27" s="1"/>
  <c r="C4" i="27"/>
  <c r="C6" i="27" s="1"/>
  <c r="E4" i="27"/>
  <c r="E6" i="27" s="1"/>
  <c r="F4" i="27"/>
  <c r="F6" i="27" s="1"/>
  <c r="G4" i="27"/>
  <c r="G6" i="27" s="1"/>
  <c r="H4" i="27"/>
  <c r="H6" i="27" s="1"/>
  <c r="I4" i="27"/>
  <c r="I6" i="27" s="1"/>
  <c r="J4" i="27"/>
  <c r="J6" i="27" s="1"/>
  <c r="F9" i="27"/>
  <c r="B23" i="27"/>
  <c r="B24" i="27"/>
  <c r="B25" i="27"/>
  <c r="B26" i="27"/>
  <c r="F9" i="25"/>
  <c r="J17" i="25" s="1"/>
  <c r="J16" i="25"/>
  <c r="B24" i="25"/>
  <c r="B25" i="25"/>
  <c r="B26" i="25"/>
  <c r="B23" i="25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AD5" i="9"/>
  <c r="AC5" i="9"/>
  <c r="AB5" i="9"/>
  <c r="AA5" i="9"/>
  <c r="Z5" i="9"/>
  <c r="Y5" i="9"/>
  <c r="X5" i="9"/>
  <c r="W5" i="9"/>
  <c r="V5" i="9"/>
  <c r="U5" i="9"/>
  <c r="U2" i="9" s="1"/>
  <c r="T5" i="9"/>
  <c r="S5" i="9"/>
  <c r="S2" i="9" s="1"/>
  <c r="R5" i="9"/>
  <c r="R2" i="9"/>
  <c r="Q5" i="9"/>
  <c r="Q2" i="9" s="1"/>
  <c r="P5" i="9"/>
  <c r="O5" i="9"/>
  <c r="O2" i="9" s="1"/>
  <c r="N5" i="9"/>
  <c r="N2" i="9" s="1"/>
  <c r="M5" i="9"/>
  <c r="M2" i="9" s="1"/>
  <c r="L5" i="9"/>
  <c r="K5" i="9"/>
  <c r="K2" i="9" s="1"/>
  <c r="J5" i="9"/>
  <c r="J2" i="9"/>
  <c r="I5" i="9"/>
  <c r="H5" i="9"/>
  <c r="H2" i="9" s="1"/>
  <c r="G5" i="9"/>
  <c r="G2" i="9" s="1"/>
  <c r="F5" i="9"/>
  <c r="F2" i="9" s="1"/>
  <c r="E5" i="9"/>
  <c r="E2" i="9" s="1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F1" i="9"/>
  <c r="A1" i="9"/>
  <c r="I2" i="9"/>
  <c r="T2" i="9"/>
  <c r="L2" i="9"/>
  <c r="P2" i="9"/>
  <c r="I11" i="27" l="1"/>
  <c r="I19" i="27"/>
  <c r="I18" i="27"/>
  <c r="H18" i="27" s="1"/>
  <c r="I17" i="27"/>
  <c r="I16" i="27"/>
  <c r="H16" i="27" s="1"/>
  <c r="I15" i="27"/>
  <c r="I14" i="27"/>
  <c r="H14" i="27" s="1"/>
  <c r="I13" i="27"/>
  <c r="I12" i="27"/>
  <c r="H15" i="27"/>
  <c r="H17" i="27"/>
  <c r="H13" i="27"/>
  <c r="H20" i="27"/>
  <c r="H11" i="27"/>
  <c r="J19" i="27"/>
  <c r="J12" i="27"/>
  <c r="J17" i="27"/>
  <c r="J20" i="27"/>
  <c r="J16" i="27"/>
  <c r="J14" i="25"/>
  <c r="J15" i="25"/>
  <c r="J20" i="25"/>
  <c r="J13" i="27"/>
  <c r="J11" i="27"/>
  <c r="J11" i="25"/>
  <c r="J13" i="25"/>
  <c r="J12" i="25"/>
  <c r="J19" i="25"/>
  <c r="J18" i="25"/>
  <c r="J18" i="27"/>
  <c r="J15" i="27"/>
  <c r="J14" i="27" l="1"/>
  <c r="H19" i="27"/>
  <c r="H12" i="27"/>
</calcChain>
</file>

<file path=xl/sharedStrings.xml><?xml version="1.0" encoding="utf-8"?>
<sst xmlns="http://schemas.openxmlformats.org/spreadsheetml/2006/main" count="188" uniqueCount="111">
  <si>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</si>
  <si>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</si>
  <si>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</si>
  <si>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</si>
  <si>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</si>
  <si>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</si>
  <si>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</si>
  <si>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</si>
  <si>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</si>
  <si>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</si>
  <si>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</si>
  <si>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</si>
  <si>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</si>
  <si>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</si>
  <si>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</si>
  <si>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</si>
  <si>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</si>
  <si>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</si>
  <si>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</si>
  <si>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</si>
  <si>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</si>
  <si>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</si>
  <si>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</si>
  <si>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</si>
  <si>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</si>
  <si>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</si>
  <si>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</si>
  <si>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</si>
  <si>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</si>
  <si>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</si>
  <si>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</si>
  <si>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</si>
  <si>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</si>
  <si>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</si>
  <si>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</si>
  <si>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</si>
  <si>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</si>
  <si>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</si>
  <si>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</si>
  <si>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</si>
  <si>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</si>
  <si>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</si>
  <si>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</si>
  <si>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</si>
  <si>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</si>
  <si>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</si>
  <si>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</si>
  <si>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</si>
  <si>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</si>
  <si>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</si>
  <si>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</si>
  <si>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indexed="8"/>
        <rFont val="Calibri"/>
        <family val="2"/>
        <charset val="204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indexed="8"/>
        <rFont val="Calibri"/>
        <family val="2"/>
        <charset val="204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</si>
  <si>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</si>
  <si>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</si>
  <si>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</si>
  <si>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</si>
  <si>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</si>
  <si>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</si>
  <si>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</si>
  <si>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</si>
  <si>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</si>
  <si>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</si>
  <si>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</si>
  <si>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</si>
  <si>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</si>
  <si>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</si>
  <si>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</si>
  <si>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</si>
  <si>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</si>
  <si>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</si>
  <si>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</si>
  <si>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</si>
  <si>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</si>
  <si>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</si>
  <si>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</si>
  <si>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</si>
  <si>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</si>
  <si>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Б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</si>
  <si>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</si>
  <si>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</si>
  <si>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</si>
  <si>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</si>
  <si>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</si>
  <si>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Проверяемые элементы содержания</t>
  </si>
  <si>
    <t>Умение исполнить алгоритм для конкретного исполнителя с фиксированным набором команд</t>
  </si>
  <si>
    <t>1.1.2</t>
  </si>
  <si>
    <t>Коды проверяемых элементов содержания (по КЭС)</t>
  </si>
  <si>
    <t>Коды проверяемых требований к уровню подготовки (по КТ)</t>
  </si>
  <si>
    <t>1.3.1</t>
  </si>
  <si>
    <t>П</t>
  </si>
  <si>
    <t>КДР по информатике (9 кл.) 15.03.2019</t>
  </si>
  <si>
    <t>Умение анализировать формальныеописания реальных объектов и процессов</t>
  </si>
  <si>
    <t>Знание о файловой системе организации данных</t>
  </si>
  <si>
    <t>Умение представлять формульную зависимость в графическом виде</t>
  </si>
  <si>
    <t>Умение исполнить простейший циклический алгоритм, записанный на алгоритмическом языке</t>
  </si>
  <si>
    <t>Умение анализировать информацию, представленную в виде схем</t>
  </si>
  <si>
    <t>Умение записать простой линейный алгоритм для формального исполнителя</t>
  </si>
  <si>
    <t>Умение определять скорость передачи информации</t>
  </si>
  <si>
    <t>Умение исполнить алгоритм, записанный на естественном языке, обрабатывающий цепочки символов или списки</t>
  </si>
  <si>
    <t>Умение использовать информационно-коммуникационные технологии</t>
  </si>
  <si>
    <t>2.1.2</t>
  </si>
  <si>
    <t>2.6.3</t>
  </si>
  <si>
    <t>2.5.2/1.1.2</t>
  </si>
  <si>
    <t>2.1.4/1.2.1</t>
  </si>
  <si>
    <t>1.3.5</t>
  </si>
  <si>
    <t>2.7.2/2.7.3</t>
  </si>
  <si>
    <t>2.4.2</t>
  </si>
  <si>
    <t>1.5</t>
  </si>
  <si>
    <t>2.1</t>
  </si>
  <si>
    <t>2.3</t>
  </si>
  <si>
    <t>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</si>
</sst>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b/>
      <u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13" fillId="3" borderId="4" xfId="0" applyFont="1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4" borderId="7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13" fillId="3" borderId="7" xfId="0" applyFont="1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13" fillId="3" borderId="10" xfId="0" applyFont="1" applyFill="1" applyBorder="1" applyAlignment="1" applyProtection="1">
      <protection locked="0"/>
    </xf>
    <xf numFmtId="0" fontId="0" fillId="3" borderId="12" xfId="0" applyFill="1" applyBorder="1" applyAlignment="1" applyProtection="1">
      <protection locked="0"/>
    </xf>
    <xf numFmtId="0" fontId="0" fillId="4" borderId="1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 applyProtection="1">
      <alignment vertical="center" wrapText="1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5" borderId="20" xfId="0" applyFont="1" applyFill="1" applyBorder="1" applyAlignment="1" applyProtection="1">
      <alignment horizontal="center" vertical="center" wrapText="1"/>
    </xf>
    <xf numFmtId="0" fontId="10" fillId="0" borderId="9" xfId="2" applyFont="1" applyFill="1" applyBorder="1" applyAlignment="1">
      <alignment horizontal="right" vertical="center" wrapText="1"/>
    </xf>
    <xf numFmtId="0" fontId="6" fillId="0" borderId="9" xfId="2" applyFont="1" applyBorder="1" applyAlignment="1">
      <alignment horizontal="left" vertical="center" wrapText="1"/>
    </xf>
    <xf numFmtId="0" fontId="9" fillId="0" borderId="0" xfId="2"/>
    <xf numFmtId="164" fontId="0" fillId="4" borderId="4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4" borderId="7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164" fontId="0" fillId="2" borderId="23" xfId="0" applyNumberFormat="1" applyFill="1" applyBorder="1" applyAlignment="1" applyProtection="1">
      <alignment horizontal="center" vertical="center"/>
      <protection locked="0"/>
    </xf>
    <xf numFmtId="164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5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16" fillId="6" borderId="9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4" fillId="0" borderId="0" xfId="0" applyFont="1"/>
    <xf numFmtId="0" fontId="15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hidden="1"/>
    </xf>
    <xf numFmtId="0" fontId="18" fillId="7" borderId="9" xfId="0" applyFont="1" applyFill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wrapText="1"/>
      <protection hidden="1"/>
    </xf>
    <xf numFmtId="0" fontId="19" fillId="0" borderId="24" xfId="0" applyFont="1" applyBorder="1" applyAlignment="1" applyProtection="1">
      <alignment horizontal="center" vertical="center" wrapText="1"/>
      <protection hidden="1"/>
    </xf>
    <xf numFmtId="49" fontId="20" fillId="0" borderId="9" xfId="0" applyNumberFormat="1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  <protection hidden="1"/>
    </xf>
    <xf numFmtId="49" fontId="20" fillId="0" borderId="9" xfId="0" applyNumberFormat="1" applyFont="1" applyBorder="1" applyAlignment="1">
      <alignment horizontal="left" vertical="center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5" fillId="0" borderId="9" xfId="3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14" fillId="0" borderId="0" xfId="0" applyFont="1" applyProtection="1"/>
    <xf numFmtId="0" fontId="2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49" fontId="20" fillId="0" borderId="9" xfId="0" applyNumberFormat="1" applyFont="1" applyBorder="1" applyAlignment="1" applyProtection="1">
      <alignment horizontal="left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 hidden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9" fontId="15" fillId="0" borderId="9" xfId="3" applyFont="1" applyBorder="1" applyAlignment="1" applyProtection="1">
      <alignment horizontal="center" vertical="center" wrapText="1"/>
    </xf>
    <xf numFmtId="0" fontId="23" fillId="9" borderId="1" xfId="0" applyFont="1" applyFill="1" applyBorder="1" applyAlignment="1" applyProtection="1">
      <alignment horizontal="center" vertical="center" wrapText="1"/>
      <protection hidden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25" fillId="0" borderId="27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wrapText="1"/>
    </xf>
    <xf numFmtId="0" fontId="2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9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5" fillId="0" borderId="30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Fill="1" applyBorder="1" applyAlignment="1" applyProtection="1">
      <alignment horizontal="center" vertical="center" wrapText="1"/>
      <protection hidden="1"/>
    </xf>
    <xf numFmtId="0" fontId="0" fillId="8" borderId="32" xfId="0" applyFill="1" applyBorder="1" applyAlignment="1" applyProtection="1">
      <alignment horizontal="center" vertical="center" wrapText="1"/>
    </xf>
    <xf numFmtId="0" fontId="0" fillId="8" borderId="33" xfId="0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  <protection hidden="1"/>
    </xf>
    <xf numFmtId="0" fontId="2" fillId="0" borderId="28" xfId="0" applyFont="1" applyFill="1" applyBorder="1" applyAlignment="1" applyProtection="1">
      <alignment horizontal="center" vertical="center"/>
      <protection hidden="1"/>
    </xf>
    <xf numFmtId="0" fontId="11" fillId="0" borderId="22" xfId="0" applyFont="1" applyFill="1" applyBorder="1" applyAlignment="1" applyProtection="1">
      <alignment horizontal="center" vertical="center" wrapText="1"/>
      <protection locked="0" hidden="1"/>
    </xf>
    <xf numFmtId="0" fontId="11" fillId="0" borderId="18" xfId="0" applyFont="1" applyFill="1" applyBorder="1" applyAlignment="1" applyProtection="1">
      <alignment horizontal="center" vertical="center" wrapText="1"/>
      <protection locked="0" hidden="1"/>
    </xf>
    <xf numFmtId="0" fontId="11" fillId="0" borderId="35" xfId="0" applyFont="1" applyFill="1" applyBorder="1" applyAlignment="1" applyProtection="1">
      <alignment horizontal="center" vertical="center" wrapText="1"/>
      <protection locked="0" hidden="1"/>
    </xf>
    <xf numFmtId="164" fontId="26" fillId="0" borderId="28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6" t="e">
        <f>#REF!</f>
        <v>#REF!</v>
      </c>
      <c r="B1" s="97"/>
      <c r="C1" s="98"/>
      <c r="D1" s="39" t="s">
        <v>54</v>
      </c>
      <c r="E1" s="31"/>
      <c r="F1" s="99" t="e">
        <f>#REF!</f>
        <v>#REF!</v>
      </c>
      <c r="G1" s="100"/>
      <c r="H1" s="101" t="s">
        <v>51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2" t="s">
        <v>52</v>
      </c>
      <c r="B3" s="103" t="s">
        <v>49</v>
      </c>
      <c r="C3" s="105" t="s">
        <v>48</v>
      </c>
      <c r="D3" s="109" t="s">
        <v>55</v>
      </c>
      <c r="E3" s="111" t="s">
        <v>50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02" t="s">
        <v>57</v>
      </c>
      <c r="W3" s="112"/>
      <c r="X3" s="112"/>
      <c r="Y3" s="112"/>
      <c r="Z3" s="102" t="s">
        <v>59</v>
      </c>
      <c r="AA3" s="112"/>
      <c r="AB3" s="112"/>
      <c r="AC3" s="112"/>
      <c r="AD3" s="107" t="s">
        <v>58</v>
      </c>
    </row>
    <row r="4" spans="1:30" ht="16.5" thickBot="1" x14ac:dyDescent="0.3">
      <c r="A4" s="102"/>
      <c r="B4" s="104"/>
      <c r="C4" s="106"/>
      <c r="D4" s="110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8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P27"/>
  <sheetViews>
    <sheetView zoomScale="70" zoomScaleNormal="70" workbookViewId="0">
      <selection activeCell="J15" sqref="J15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2:16" s="55" customFormat="1" x14ac:dyDescent="0.25">
      <c r="B2" s="59" t="s">
        <v>70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6" x14ac:dyDescent="0.25">
      <c r="C3" s="65">
        <v>1</v>
      </c>
      <c r="D3" s="66">
        <v>2</v>
      </c>
      <c r="E3" s="65">
        <v>3</v>
      </c>
      <c r="F3" s="66">
        <v>4</v>
      </c>
      <c r="G3" s="65">
        <v>5</v>
      </c>
      <c r="H3" s="66">
        <v>6</v>
      </c>
      <c r="I3" s="65">
        <v>7</v>
      </c>
      <c r="J3" s="66">
        <v>8</v>
      </c>
      <c r="K3" s="65">
        <v>9</v>
      </c>
      <c r="L3" s="66">
        <v>10</v>
      </c>
      <c r="M3" s="55"/>
      <c r="N3" s="55"/>
      <c r="O3" s="55"/>
      <c r="P3" s="55"/>
    </row>
    <row r="4" spans="2:16" x14ac:dyDescent="0.25">
      <c r="C4" s="71"/>
      <c r="D4" s="61"/>
      <c r="E4" s="61"/>
      <c r="F4" s="61"/>
      <c r="G4" s="61"/>
      <c r="H4" s="61"/>
      <c r="I4" s="61"/>
      <c r="J4" s="61"/>
    </row>
    <row r="5" spans="2:16" x14ac:dyDescent="0.25">
      <c r="C5" s="71"/>
      <c r="D5" s="61"/>
      <c r="E5" s="61"/>
      <c r="F5" s="61"/>
      <c r="G5" s="61"/>
      <c r="H5" s="61"/>
      <c r="I5" s="61"/>
      <c r="J5" s="61"/>
    </row>
    <row r="6" spans="2:16" x14ac:dyDescent="0.25">
      <c r="C6" s="71"/>
      <c r="D6" s="61"/>
      <c r="E6" s="61"/>
      <c r="F6" s="61"/>
      <c r="G6" s="61"/>
      <c r="H6" s="61"/>
      <c r="I6" s="61"/>
      <c r="J6" s="61"/>
    </row>
    <row r="7" spans="2:16" x14ac:dyDescent="0.25">
      <c r="C7" s="85" t="s">
        <v>90</v>
      </c>
      <c r="D7" s="86"/>
      <c r="E7" s="86"/>
      <c r="F7" s="86"/>
      <c r="G7" s="86"/>
      <c r="H7" s="61"/>
      <c r="I7" s="61"/>
      <c r="J7" s="61"/>
    </row>
    <row r="8" spans="2:16" x14ac:dyDescent="0.25">
      <c r="B8" s="55"/>
      <c r="C8" s="85" t="s">
        <v>71</v>
      </c>
      <c r="D8" s="85" t="s">
        <v>72</v>
      </c>
      <c r="E8" s="85"/>
      <c r="F8" s="85"/>
      <c r="G8" s="85"/>
      <c r="H8" s="55"/>
      <c r="I8" s="55"/>
      <c r="J8" s="55"/>
    </row>
    <row r="9" spans="2:16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6" ht="54" x14ac:dyDescent="0.25">
      <c r="B10" s="68" t="s">
        <v>80</v>
      </c>
      <c r="C10" s="64" t="s">
        <v>83</v>
      </c>
      <c r="D10" s="64" t="s">
        <v>86</v>
      </c>
      <c r="E10" s="64" t="s">
        <v>87</v>
      </c>
      <c r="F10" s="64" t="s">
        <v>62</v>
      </c>
      <c r="G10" s="64" t="s">
        <v>63</v>
      </c>
      <c r="H10" s="64" t="s">
        <v>61</v>
      </c>
      <c r="I10" s="64" t="s">
        <v>64</v>
      </c>
      <c r="J10" s="64" t="s">
        <v>75</v>
      </c>
    </row>
    <row r="11" spans="2:16" ht="50.1" customHeight="1" x14ac:dyDescent="0.25">
      <c r="B11" s="93">
        <v>1</v>
      </c>
      <c r="C11" s="87" t="s">
        <v>91</v>
      </c>
      <c r="D11" s="88" t="s">
        <v>85</v>
      </c>
      <c r="E11" s="89" t="s">
        <v>106</v>
      </c>
      <c r="F11" s="90" t="s">
        <v>77</v>
      </c>
      <c r="G11" s="91">
        <v>1</v>
      </c>
      <c r="H11" s="70" t="str">
        <f t="shared" ref="H11:H20" si="0">IF(I11="","",I11*G11)</f>
        <v/>
      </c>
      <c r="I11" s="94" t="str">
        <f>IF($C$2="","",$C$2)</f>
        <v/>
      </c>
      <c r="J11" s="63" t="str">
        <f t="shared" ref="J11:J20" si="1">IF(I11="",$F$9,IF(I11&gt;=$A$27,$C$27,IF(I11&gt;=$A$26,$C$26,IF(I11&gt;=$A$25,$C$25,IF(I11&gt;=$A$24,$C$24,$C$23)))))</f>
        <v>Введите уровень успешности каждого задания</v>
      </c>
    </row>
    <row r="12" spans="2:16" ht="50.1" customHeight="1" x14ac:dyDescent="0.25">
      <c r="B12" s="93">
        <v>2</v>
      </c>
      <c r="C12" s="87" t="s">
        <v>92</v>
      </c>
      <c r="D12" s="88" t="s">
        <v>100</v>
      </c>
      <c r="E12" s="89" t="s">
        <v>107</v>
      </c>
      <c r="F12" s="90" t="s">
        <v>77</v>
      </c>
      <c r="G12" s="91">
        <v>1</v>
      </c>
      <c r="H12" s="70" t="str">
        <f t="shared" si="0"/>
        <v/>
      </c>
      <c r="I12" s="94" t="str">
        <f>IF($D$2="","",$D$2)</f>
        <v/>
      </c>
      <c r="J12" s="63" t="str">
        <f t="shared" si="1"/>
        <v>Введите уровень успешности каждого задания</v>
      </c>
    </row>
    <row r="13" spans="2:16" ht="31.5" x14ac:dyDescent="0.25">
      <c r="B13" s="93">
        <v>3</v>
      </c>
      <c r="C13" s="92" t="s">
        <v>93</v>
      </c>
      <c r="D13" s="88" t="s">
        <v>101</v>
      </c>
      <c r="E13" s="89" t="s">
        <v>106</v>
      </c>
      <c r="F13" s="90" t="s">
        <v>89</v>
      </c>
      <c r="G13" s="91">
        <v>1</v>
      </c>
      <c r="H13" s="70" t="str">
        <f t="shared" si="0"/>
        <v/>
      </c>
      <c r="I13" s="94" t="str">
        <f>IF($E$2="","",$E$2)</f>
        <v/>
      </c>
      <c r="J13" s="63" t="str">
        <f t="shared" si="1"/>
        <v>Введите уровень успешности каждого задания</v>
      </c>
    </row>
    <row r="14" spans="2:16" ht="47.25" x14ac:dyDescent="0.25">
      <c r="B14" s="93">
        <v>4</v>
      </c>
      <c r="C14" s="92" t="s">
        <v>84</v>
      </c>
      <c r="D14" s="88" t="s">
        <v>88</v>
      </c>
      <c r="E14" s="89" t="s">
        <v>108</v>
      </c>
      <c r="F14" s="90" t="s">
        <v>89</v>
      </c>
      <c r="G14" s="91">
        <v>1</v>
      </c>
      <c r="H14" s="70" t="str">
        <f t="shared" si="0"/>
        <v/>
      </c>
      <c r="I14" s="94" t="str">
        <f>IF($F$2="","",$F$2)</f>
        <v/>
      </c>
      <c r="J14" s="63" t="str">
        <f t="shared" si="1"/>
        <v>Введите уровень успешности каждого задания</v>
      </c>
    </row>
    <row r="15" spans="2:16" ht="47.25" x14ac:dyDescent="0.25">
      <c r="B15" s="93">
        <v>5</v>
      </c>
      <c r="C15" s="92" t="s">
        <v>94</v>
      </c>
      <c r="D15" s="88" t="s">
        <v>88</v>
      </c>
      <c r="E15" s="89" t="s">
        <v>109</v>
      </c>
      <c r="F15" s="90" t="s">
        <v>77</v>
      </c>
      <c r="G15" s="91">
        <v>1</v>
      </c>
      <c r="H15" s="70" t="str">
        <f t="shared" si="0"/>
        <v/>
      </c>
      <c r="I15" s="94" t="str">
        <f>IF($G$2="","",$G$2)</f>
        <v/>
      </c>
      <c r="J15" s="63" t="str">
        <f t="shared" si="1"/>
        <v>Введите уровень успешности каждого задания</v>
      </c>
    </row>
    <row r="16" spans="2:16" ht="50.1" customHeight="1" x14ac:dyDescent="0.25">
      <c r="B16" s="93">
        <v>6</v>
      </c>
      <c r="C16" s="92" t="s">
        <v>95</v>
      </c>
      <c r="D16" s="88" t="s">
        <v>102</v>
      </c>
      <c r="E16" s="89" t="s">
        <v>106</v>
      </c>
      <c r="F16" s="90" t="s">
        <v>77</v>
      </c>
      <c r="G16" s="91">
        <v>1</v>
      </c>
      <c r="H16" s="70" t="str">
        <f t="shared" si="0"/>
        <v/>
      </c>
      <c r="I16" s="94" t="str">
        <f>IF($H$2="","",$H$2)</f>
        <v/>
      </c>
      <c r="J16" s="63" t="str">
        <f t="shared" si="1"/>
        <v>Введите уровень успешности каждого задания</v>
      </c>
    </row>
    <row r="17" spans="1:10" ht="47.25" x14ac:dyDescent="0.25">
      <c r="B17" s="93">
        <v>7</v>
      </c>
      <c r="C17" s="92" t="s">
        <v>96</v>
      </c>
      <c r="D17" s="88" t="s">
        <v>88</v>
      </c>
      <c r="E17" s="89" t="s">
        <v>108</v>
      </c>
      <c r="F17" s="90" t="s">
        <v>89</v>
      </c>
      <c r="G17" s="91">
        <v>1</v>
      </c>
      <c r="H17" s="70" t="str">
        <f t="shared" si="0"/>
        <v/>
      </c>
      <c r="I17" s="94" t="str">
        <f>IF($I$2="","",$I$2)</f>
        <v/>
      </c>
      <c r="J17" s="63" t="str">
        <f t="shared" si="1"/>
        <v>Введите уровень успешности каждого задания</v>
      </c>
    </row>
    <row r="18" spans="1:10" ht="50.1" customHeight="1" x14ac:dyDescent="0.25">
      <c r="B18" s="93">
        <v>8</v>
      </c>
      <c r="C18" s="92" t="s">
        <v>97</v>
      </c>
      <c r="D18" s="88" t="s">
        <v>103</v>
      </c>
      <c r="E18" s="89" t="s">
        <v>109</v>
      </c>
      <c r="F18" s="90" t="s">
        <v>89</v>
      </c>
      <c r="G18" s="91">
        <v>1</v>
      </c>
      <c r="H18" s="70" t="str">
        <f t="shared" si="0"/>
        <v/>
      </c>
      <c r="I18" s="94" t="str">
        <f>IF($J$2="","",$J$2)</f>
        <v/>
      </c>
      <c r="J18" s="63" t="str">
        <f t="shared" si="1"/>
        <v>Введите уровень успешности каждого задания</v>
      </c>
    </row>
    <row r="19" spans="1:10" ht="63" x14ac:dyDescent="0.25">
      <c r="B19" s="93">
        <v>9</v>
      </c>
      <c r="C19" s="92" t="s">
        <v>98</v>
      </c>
      <c r="D19" s="88" t="s">
        <v>104</v>
      </c>
      <c r="E19" s="89" t="s">
        <v>108</v>
      </c>
      <c r="F19" s="90" t="s">
        <v>89</v>
      </c>
      <c r="G19" s="91">
        <v>1</v>
      </c>
      <c r="H19" s="70" t="str">
        <f t="shared" si="0"/>
        <v/>
      </c>
      <c r="I19" s="94" t="str">
        <f>IF($K$2="","",$K$2)</f>
        <v/>
      </c>
      <c r="J19" s="63" t="str">
        <f t="shared" si="1"/>
        <v>Введите уровень успешности каждого задания</v>
      </c>
    </row>
    <row r="20" spans="1:10" ht="50.1" customHeight="1" x14ac:dyDescent="0.25">
      <c r="B20" s="93">
        <v>10</v>
      </c>
      <c r="C20" s="92" t="s">
        <v>99</v>
      </c>
      <c r="D20" s="88" t="s">
        <v>105</v>
      </c>
      <c r="E20" s="89" t="s">
        <v>110</v>
      </c>
      <c r="F20" s="90" t="s">
        <v>77</v>
      </c>
      <c r="G20" s="91">
        <v>1</v>
      </c>
      <c r="H20" s="70" t="str">
        <f t="shared" si="0"/>
        <v/>
      </c>
      <c r="I20" s="94" t="str">
        <f>IF($L$2="","",$L$2)</f>
        <v/>
      </c>
      <c r="J20" s="63" t="str">
        <f t="shared" si="1"/>
        <v>Введите уровень успешности каждого задания</v>
      </c>
    </row>
    <row r="22" spans="1:10" ht="15.75" x14ac:dyDescent="0.25">
      <c r="A22" t="s">
        <v>74</v>
      </c>
      <c r="B22" t="s">
        <v>73</v>
      </c>
      <c r="C22" s="57" t="s">
        <v>65</v>
      </c>
    </row>
    <row r="23" spans="1:10" ht="15.75" x14ac:dyDescent="0.25">
      <c r="A23" s="56">
        <v>0</v>
      </c>
      <c r="B23" s="56">
        <f>A24-0.01</f>
        <v>0.28999999999999998</v>
      </c>
      <c r="C23" s="58" t="s">
        <v>66</v>
      </c>
    </row>
    <row r="24" spans="1:10" ht="15.75" x14ac:dyDescent="0.25">
      <c r="A24" s="56">
        <v>0.3</v>
      </c>
      <c r="B24" s="56">
        <f>A25-0.01</f>
        <v>0.49</v>
      </c>
      <c r="C24" s="58" t="s">
        <v>67</v>
      </c>
    </row>
    <row r="25" spans="1:10" ht="15.75" x14ac:dyDescent="0.25">
      <c r="A25" s="56">
        <v>0.5</v>
      </c>
      <c r="B25" s="56">
        <f>A26-0.01</f>
        <v>0.69</v>
      </c>
      <c r="C25" s="58" t="s">
        <v>76</v>
      </c>
    </row>
    <row r="26" spans="1:10" ht="15.75" x14ac:dyDescent="0.25">
      <c r="A26" s="56">
        <v>0.7</v>
      </c>
      <c r="B26" s="56">
        <f>A27-0.01</f>
        <v>0.89</v>
      </c>
      <c r="C26" s="58" t="s">
        <v>68</v>
      </c>
    </row>
    <row r="27" spans="1:10" ht="15.75" x14ac:dyDescent="0.25">
      <c r="A27" s="56">
        <v>0.9</v>
      </c>
      <c r="B27" s="56">
        <v>1</v>
      </c>
      <c r="C27" s="58" t="s">
        <v>69</v>
      </c>
    </row>
  </sheetData>
  <sheetProtection password="D2A5" sheet="1" objects="1" scenarios="1" formatColumns="0" formatRows="0"/>
  <conditionalFormatting sqref="A23:C24 J11:J20">
    <cfRule type="expression" dxfId="1" priority="1">
      <formula>$I11&lt;$A$25</formula>
    </cfRule>
  </conditionalFormatting>
  <pageMargins left="0.7" right="0.7" top="0.75" bottom="0.75" header="0.3" footer="0.3"/>
  <pageSetup paperSize="9" scale="42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R27"/>
  <sheetViews>
    <sheetView tabSelected="1" zoomScale="70" zoomScaleNormal="70" workbookViewId="0">
      <selection activeCell="C2" sqref="C2:L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8" ht="15.75" customHeight="1" thickBot="1" x14ac:dyDescent="0.3">
      <c r="C1" s="113" t="s">
        <v>82</v>
      </c>
      <c r="D1" s="114"/>
      <c r="E1" s="114"/>
      <c r="F1" s="114"/>
      <c r="G1" s="114"/>
      <c r="H1" s="114"/>
      <c r="I1" s="114"/>
      <c r="J1" s="115"/>
    </row>
    <row r="2" spans="2:18" s="83" customFormat="1" ht="15.75" thickBot="1" x14ac:dyDescent="0.3">
      <c r="B2" s="84" t="s">
        <v>70</v>
      </c>
      <c r="C2" s="116">
        <v>74.100719424460422</v>
      </c>
      <c r="D2" s="116">
        <v>77.937649880095933</v>
      </c>
      <c r="E2" s="116">
        <v>85.13189448441247</v>
      </c>
      <c r="F2" s="116">
        <v>59.712230215827333</v>
      </c>
      <c r="G2" s="116">
        <v>70.743405275779381</v>
      </c>
      <c r="H2" s="116">
        <v>80.57553956834532</v>
      </c>
      <c r="I2" s="116">
        <v>75.059952038369303</v>
      </c>
      <c r="J2" s="116">
        <v>42.685851318944842</v>
      </c>
      <c r="K2" s="116">
        <v>21.342925659472421</v>
      </c>
      <c r="L2" s="116">
        <v>69.544364508393286</v>
      </c>
    </row>
    <row r="3" spans="2:18" ht="15.75" thickBot="1" x14ac:dyDescent="0.3">
      <c r="C3" s="95">
        <v>1</v>
      </c>
      <c r="D3" s="95">
        <v>2</v>
      </c>
      <c r="E3" s="95">
        <v>3</v>
      </c>
      <c r="F3" s="95">
        <v>4</v>
      </c>
      <c r="G3" s="95">
        <v>5</v>
      </c>
      <c r="H3" s="95">
        <v>6</v>
      </c>
      <c r="I3" s="95">
        <v>7</v>
      </c>
      <c r="J3" s="95">
        <v>8</v>
      </c>
      <c r="K3" s="95">
        <v>9</v>
      </c>
      <c r="L3" s="95">
        <v>10</v>
      </c>
    </row>
    <row r="4" spans="2:18" x14ac:dyDescent="0.25">
      <c r="B4" s="82" t="s">
        <v>81</v>
      </c>
      <c r="C4" s="81">
        <f t="shared" ref="C4:L4" si="0">IF(LEN(C3)&lt;4,1,1*LEFT(RIGHT(C3,3),1))</f>
        <v>1</v>
      </c>
      <c r="D4" s="81">
        <f t="shared" si="0"/>
        <v>1</v>
      </c>
      <c r="E4" s="81">
        <f t="shared" si="0"/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1</v>
      </c>
      <c r="M4" s="81"/>
      <c r="N4" s="81"/>
      <c r="O4" s="81"/>
      <c r="P4" s="81"/>
      <c r="Q4" s="81"/>
      <c r="R4" s="81"/>
    </row>
    <row r="5" spans="2:18" x14ac:dyDescent="0.25">
      <c r="B5" s="82" t="s">
        <v>80</v>
      </c>
      <c r="C5" s="81">
        <f>IF(LEN(C3)&lt;4,C3,IF(LEN(C3)&lt;8,LEFT(C3,LEN(C3)-4),LEFT(C3,LEN(C3)-8)))</f>
        <v>1</v>
      </c>
      <c r="D5" s="81">
        <f t="shared" ref="D5:L5" si="1">IF(LEN(D3)&lt;4,D3,IF(LEN(D3)&lt;8,LEFT(D3,LEN(D3)-4),LEFT(D3,LEN(D3)-8)))</f>
        <v>2</v>
      </c>
      <c r="E5" s="81">
        <f t="shared" si="1"/>
        <v>3</v>
      </c>
      <c r="F5" s="81">
        <f t="shared" si="1"/>
        <v>4</v>
      </c>
      <c r="G5" s="81">
        <f t="shared" si="1"/>
        <v>5</v>
      </c>
      <c r="H5" s="81">
        <f t="shared" si="1"/>
        <v>6</v>
      </c>
      <c r="I5" s="81">
        <f t="shared" si="1"/>
        <v>7</v>
      </c>
      <c r="J5" s="81">
        <f t="shared" si="1"/>
        <v>8</v>
      </c>
      <c r="K5" s="81">
        <f t="shared" si="1"/>
        <v>9</v>
      </c>
      <c r="L5" s="81">
        <f t="shared" si="1"/>
        <v>10</v>
      </c>
      <c r="M5" s="81"/>
      <c r="N5" s="81"/>
      <c r="O5" s="81"/>
      <c r="P5" s="81"/>
      <c r="Q5" s="81"/>
      <c r="R5" s="81"/>
    </row>
    <row r="6" spans="2:18" x14ac:dyDescent="0.25">
      <c r="B6" s="82" t="s">
        <v>79</v>
      </c>
      <c r="C6" s="81">
        <f t="shared" ref="C6:L6" si="2">C4*C2</f>
        <v>74.100719424460422</v>
      </c>
      <c r="D6" s="81">
        <f t="shared" si="2"/>
        <v>77.937649880095933</v>
      </c>
      <c r="E6" s="81">
        <f t="shared" si="2"/>
        <v>85.13189448441247</v>
      </c>
      <c r="F6" s="81">
        <f t="shared" si="2"/>
        <v>59.712230215827333</v>
      </c>
      <c r="G6" s="81">
        <f t="shared" si="2"/>
        <v>70.743405275779381</v>
      </c>
      <c r="H6" s="81">
        <f t="shared" si="2"/>
        <v>80.57553956834532</v>
      </c>
      <c r="I6" s="81">
        <f t="shared" si="2"/>
        <v>75.059952038369303</v>
      </c>
      <c r="J6" s="81">
        <f t="shared" si="2"/>
        <v>42.685851318944842</v>
      </c>
      <c r="K6" s="81">
        <f t="shared" si="2"/>
        <v>21.342925659472421</v>
      </c>
      <c r="L6" s="81">
        <f t="shared" si="2"/>
        <v>69.544364508393286</v>
      </c>
      <c r="M6" s="81"/>
      <c r="N6" s="81"/>
      <c r="O6" s="81"/>
      <c r="P6" s="81"/>
      <c r="Q6" s="81"/>
      <c r="R6" s="81"/>
    </row>
    <row r="7" spans="2:18" x14ac:dyDescent="0.25">
      <c r="C7" s="85" t="str">
        <f>АнализКл!C7</f>
        <v>КДР по информатике (9 кл.) 15.03.2019</v>
      </c>
      <c r="D7" s="85"/>
      <c r="E7" s="85"/>
      <c r="F7" s="85"/>
      <c r="G7" s="85"/>
      <c r="H7" s="85"/>
    </row>
    <row r="8" spans="2:18" x14ac:dyDescent="0.25">
      <c r="C8" s="85" t="s">
        <v>71</v>
      </c>
      <c r="D8" s="85" t="s">
        <v>78</v>
      </c>
      <c r="E8" s="85"/>
      <c r="F8" s="85"/>
      <c r="G8" s="85"/>
      <c r="H8" s="85"/>
    </row>
    <row r="9" spans="2:18" ht="21" x14ac:dyDescent="0.35">
      <c r="F9" s="80" t="str">
        <f>IF(COUNTIF(C2:Q2,"")=0,"","Введите уровень успешности каждого задания")</f>
        <v>Введите уровень успешности каждого задания</v>
      </c>
    </row>
    <row r="10" spans="2:18" ht="94.5" x14ac:dyDescent="0.25">
      <c r="B10" s="68" t="s">
        <v>60</v>
      </c>
      <c r="C10" s="68" t="str">
        <f>АнализКл!C10</f>
        <v>Проверяемые элементы содержания</v>
      </c>
      <c r="D10" s="68" t="str">
        <f>АнализКл!D10</f>
        <v>Коды проверяемых элементов содержания (по КЭС)</v>
      </c>
      <c r="E10" s="68" t="str">
        <f>АнализКл!E10</f>
        <v>Коды проверяемых требований к уровню подготовки (по КТ)</v>
      </c>
      <c r="F10" s="79" t="str">
        <f>АнализКл!F10</f>
        <v>Уровень сложности</v>
      </c>
      <c r="G10" s="79" t="s">
        <v>63</v>
      </c>
      <c r="H10" s="79" t="s">
        <v>61</v>
      </c>
      <c r="I10" s="79" t="s">
        <v>64</v>
      </c>
      <c r="J10" s="79" t="s">
        <v>75</v>
      </c>
    </row>
    <row r="11" spans="2:18" ht="50.1" customHeight="1" x14ac:dyDescent="0.25">
      <c r="B11" s="78">
        <f>АнализКл!B11</f>
        <v>1</v>
      </c>
      <c r="C11" s="72" t="str">
        <f>АнализКл!C11</f>
        <v>Умение анализировать формальныеописания реальных объектов и процессов</v>
      </c>
      <c r="D11" s="69" t="str">
        <f>АнализКл!D11</f>
        <v>1.1.2</v>
      </c>
      <c r="E11" s="69" t="str">
        <f>АнализКл!E11</f>
        <v>2.4.2</v>
      </c>
      <c r="F11" s="69" t="str">
        <f>АнализКл!F11</f>
        <v>Б</v>
      </c>
      <c r="G11" s="69">
        <f>АнализКл!G11</f>
        <v>1</v>
      </c>
      <c r="H11" s="70">
        <f t="shared" ref="H11:H20" si="3">IF(I11="","",I11*G11)</f>
        <v>0.74100719424460426</v>
      </c>
      <c r="I11" s="77">
        <f>IF(COUNTIFS($C$5:$L$5,$B11,$C$2:$L$2,"")=0,SUMIFS($C$6:$L$6,$C$5:$L$5,$B11)/$G11/100,"")</f>
        <v>0.74100719424460426</v>
      </c>
      <c r="J11" s="67" t="str">
        <f t="shared" ref="J11:J20" si="4">IF(I11="",$F$9,IF(I11&gt;=$A$27,$C$27,IF(I11&gt;=$A$26,$C$26,IF(I11&gt;=$A$25,$C$25,IF(I11&gt;=$A$24,$C$24,$C$23)))))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8" ht="50.1" customHeight="1" x14ac:dyDescent="0.25">
      <c r="B12" s="78">
        <f>АнализКл!B12</f>
        <v>2</v>
      </c>
      <c r="C12" s="72" t="str">
        <f>АнализКл!C12</f>
        <v>Знание о файловой системе организации данных</v>
      </c>
      <c r="D12" s="69" t="str">
        <f>АнализКл!D12</f>
        <v>2.1.2</v>
      </c>
      <c r="E12" s="69" t="str">
        <f>АнализКл!E12</f>
        <v>1.5</v>
      </c>
      <c r="F12" s="69" t="str">
        <f>АнализКл!F12</f>
        <v>Б</v>
      </c>
      <c r="G12" s="69">
        <f>АнализКл!G12</f>
        <v>1</v>
      </c>
      <c r="H12" s="70">
        <f t="shared" si="3"/>
        <v>0.77937649880095927</v>
      </c>
      <c r="I12" s="77">
        <f t="shared" ref="I12:I19" si="5">IF(COUNTIFS($C$5:$L$5,$B12,$C$2:$L$2,"")=0,SUMIFS($C$6:$L$6,$C$5:$L$5,$B12)/$G12/100,"")</f>
        <v>0.77937649880095927</v>
      </c>
      <c r="J12" s="67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8" ht="50.1" customHeight="1" x14ac:dyDescent="0.25">
      <c r="B13" s="78">
        <f>АнализКл!B13</f>
        <v>3</v>
      </c>
      <c r="C13" s="72" t="str">
        <f>АнализКл!C13</f>
        <v>Умение представлять формульную зависимость в графическом виде</v>
      </c>
      <c r="D13" s="69" t="str">
        <f>АнализКл!D13</f>
        <v>2.6.3</v>
      </c>
      <c r="E13" s="69" t="str">
        <f>АнализКл!E13</f>
        <v>2.4.2</v>
      </c>
      <c r="F13" s="69" t="str">
        <f>АнализКл!F13</f>
        <v>П</v>
      </c>
      <c r="G13" s="69">
        <f>АнализКл!G13</f>
        <v>1</v>
      </c>
      <c r="H13" s="70">
        <f t="shared" si="3"/>
        <v>0.85131894484412474</v>
      </c>
      <c r="I13" s="77">
        <f t="shared" si="5"/>
        <v>0.85131894484412474</v>
      </c>
      <c r="J13" s="67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8" ht="47.25" x14ac:dyDescent="0.25">
      <c r="B14" s="78">
        <f>АнализКл!B14</f>
        <v>4</v>
      </c>
      <c r="C14" s="72" t="str">
        <f>АнализКл!C14</f>
        <v>Умение исполнить алгоритм для конкретного исполнителя с фиксированным набором команд</v>
      </c>
      <c r="D14" s="69" t="str">
        <f>АнализКл!D14</f>
        <v>1.3.1</v>
      </c>
      <c r="E14" s="69" t="str">
        <f>АнализКл!E14</f>
        <v>2.1</v>
      </c>
      <c r="F14" s="69" t="str">
        <f>АнализКл!F14</f>
        <v>П</v>
      </c>
      <c r="G14" s="69">
        <f>АнализКл!G14</f>
        <v>1</v>
      </c>
      <c r="H14" s="70">
        <f t="shared" si="3"/>
        <v>0.59712230215827333</v>
      </c>
      <c r="I14" s="77">
        <f t="shared" si="5"/>
        <v>0.59712230215827333</v>
      </c>
      <c r="J14" s="67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8" ht="47.25" x14ac:dyDescent="0.25">
      <c r="B15" s="78">
        <f>АнализКл!B15</f>
        <v>5</v>
      </c>
      <c r="C15" s="72" t="str">
        <f>АнализКл!C15</f>
        <v>Умение исполнить простейший циклический алгоритм, записанный на алгоритмическом языке</v>
      </c>
      <c r="D15" s="69" t="str">
        <f>АнализКл!D15</f>
        <v>1.3.1</v>
      </c>
      <c r="E15" s="69" t="str">
        <f>АнализКл!E15</f>
        <v>2.3</v>
      </c>
      <c r="F15" s="69" t="str">
        <f>АнализКл!F15</f>
        <v>Б</v>
      </c>
      <c r="G15" s="69">
        <f>АнализКл!G15</f>
        <v>1</v>
      </c>
      <c r="H15" s="70">
        <f t="shared" si="3"/>
        <v>0.70743405275779381</v>
      </c>
      <c r="I15" s="77">
        <f t="shared" si="5"/>
        <v>0.70743405275779381</v>
      </c>
      <c r="J15" s="67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8" ht="50.1" customHeight="1" x14ac:dyDescent="0.25">
      <c r="B16" s="78">
        <f>АнализКл!B16</f>
        <v>6</v>
      </c>
      <c r="C16" s="72" t="str">
        <f>АнализКл!C16</f>
        <v>Умение анализировать информацию, представленную в виде схем</v>
      </c>
      <c r="D16" s="69" t="str">
        <f>АнализКл!D16</f>
        <v>2.5.2/1.1.2</v>
      </c>
      <c r="E16" s="69" t="str">
        <f>АнализКл!E16</f>
        <v>2.4.2</v>
      </c>
      <c r="F16" s="69" t="str">
        <f>АнализКл!F16</f>
        <v>Б</v>
      </c>
      <c r="G16" s="69">
        <f>АнализКл!G16</f>
        <v>1</v>
      </c>
      <c r="H16" s="70">
        <f t="shared" si="3"/>
        <v>0.80575539568345322</v>
      </c>
      <c r="I16" s="77">
        <f t="shared" si="5"/>
        <v>0.80575539568345322</v>
      </c>
      <c r="J16" s="67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47.25" x14ac:dyDescent="0.25">
      <c r="B17" s="78">
        <f>АнализКл!B17</f>
        <v>7</v>
      </c>
      <c r="C17" s="72" t="str">
        <f>АнализКл!C17</f>
        <v>Умение записать простой линейный алгоритм для формального исполнителя</v>
      </c>
      <c r="D17" s="69" t="str">
        <f>АнализКл!D17</f>
        <v>1.3.1</v>
      </c>
      <c r="E17" s="69" t="str">
        <f>АнализКл!E17</f>
        <v>2.1</v>
      </c>
      <c r="F17" s="69" t="str">
        <f>АнализКл!F17</f>
        <v>П</v>
      </c>
      <c r="G17" s="69">
        <f>АнализКл!G17</f>
        <v>1</v>
      </c>
      <c r="H17" s="70">
        <f t="shared" si="3"/>
        <v>0.75059952038369304</v>
      </c>
      <c r="I17" s="77">
        <f t="shared" si="5"/>
        <v>0.75059952038369304</v>
      </c>
      <c r="J17" s="67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50.1" customHeight="1" x14ac:dyDescent="0.25">
      <c r="B18" s="78">
        <f>АнализКл!B18</f>
        <v>8</v>
      </c>
      <c r="C18" s="72" t="str">
        <f>АнализКл!C18</f>
        <v>Умение определять скорость передачи информации</v>
      </c>
      <c r="D18" s="69" t="str">
        <f>АнализКл!D18</f>
        <v>2.1.4/1.2.1</v>
      </c>
      <c r="E18" s="69" t="str">
        <f>АнализКл!E18</f>
        <v>2.3</v>
      </c>
      <c r="F18" s="69" t="str">
        <f>АнализКл!F18</f>
        <v>П</v>
      </c>
      <c r="G18" s="69">
        <f>АнализКл!G18</f>
        <v>1</v>
      </c>
      <c r="H18" s="70">
        <f t="shared" si="3"/>
        <v>0.4268585131894484</v>
      </c>
      <c r="I18" s="77">
        <f t="shared" si="5"/>
        <v>0.4268585131894484</v>
      </c>
      <c r="J18" s="67" t="str">
        <f t="shared" si="4"/>
        <v>Данный элемент содержания усвоен на низком уровне. Требуется коррекция.</v>
      </c>
    </row>
    <row r="19" spans="1:10" ht="63" x14ac:dyDescent="0.25">
      <c r="B19" s="78">
        <f>АнализКл!B19</f>
        <v>9</v>
      </c>
      <c r="C19" s="72" t="str">
        <f>АнализКл!C19</f>
        <v>Умение исполнить алгоритм, записанный на естественном языке, обрабатывающий цепочки символов или списки</v>
      </c>
      <c r="D19" s="69" t="str">
        <f>АнализКл!D19</f>
        <v>1.3.5</v>
      </c>
      <c r="E19" s="69" t="str">
        <f>АнализКл!E19</f>
        <v>2.1</v>
      </c>
      <c r="F19" s="69" t="str">
        <f>АнализКл!F19</f>
        <v>П</v>
      </c>
      <c r="G19" s="69">
        <f>АнализКл!G19</f>
        <v>1</v>
      </c>
      <c r="H19" s="70">
        <f t="shared" si="3"/>
        <v>0.2134292565947242</v>
      </c>
      <c r="I19" s="77">
        <f t="shared" si="5"/>
        <v>0.2134292565947242</v>
      </c>
      <c r="J19" s="67" t="str">
        <f t="shared" si="4"/>
        <v>Данный элемент содержания усвоен на крайне низком уровне. Требуется серьёзная коррекция.</v>
      </c>
    </row>
    <row r="20" spans="1:10" ht="50.1" customHeight="1" x14ac:dyDescent="0.25">
      <c r="B20" s="78">
        <f>АнализКл!B20</f>
        <v>10</v>
      </c>
      <c r="C20" s="72" t="str">
        <f>АнализКл!C20</f>
        <v>Умение использовать информационно-коммуникационные технологии</v>
      </c>
      <c r="D20" s="69" t="str">
        <f>АнализКл!D20</f>
        <v>2.7.2/2.7.3</v>
      </c>
      <c r="E20" s="69" t="str">
        <f>АнализКл!E20</f>
        <v>3.4</v>
      </c>
      <c r="F20" s="69" t="str">
        <f>АнализКл!F20</f>
        <v>Б</v>
      </c>
      <c r="G20" s="69">
        <f>АнализКл!G20</f>
        <v>1</v>
      </c>
      <c r="H20" s="70">
        <f t="shared" si="3"/>
        <v>0.69544364508393286</v>
      </c>
      <c r="I20" s="77">
        <f>IF(COUNTIFS($C$5:$L$5,$B20,$C$2:$L$2,"")=0,SUMIFS($C$6:$L$6,$C$5:$L$5,$B20)/$G20/100,"")</f>
        <v>0.69544364508393286</v>
      </c>
      <c r="J20" s="67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2" spans="1:10" ht="15.75" x14ac:dyDescent="0.25">
      <c r="A22" s="76" t="s">
        <v>74</v>
      </c>
      <c r="B22" s="76" t="s">
        <v>73</v>
      </c>
      <c r="C22" s="75" t="s">
        <v>65</v>
      </c>
    </row>
    <row r="23" spans="1:10" ht="15.75" x14ac:dyDescent="0.25">
      <c r="A23" s="74">
        <v>0</v>
      </c>
      <c r="B23" s="74">
        <f>A24-0.01</f>
        <v>0.28999999999999998</v>
      </c>
      <c r="C23" s="73" t="s">
        <v>66</v>
      </c>
    </row>
    <row r="24" spans="1:10" ht="15.75" x14ac:dyDescent="0.25">
      <c r="A24" s="74">
        <v>0.3</v>
      </c>
      <c r="B24" s="74">
        <f>A25-0.01</f>
        <v>0.49</v>
      </c>
      <c r="C24" s="73" t="s">
        <v>67</v>
      </c>
    </row>
    <row r="25" spans="1:10" ht="15.75" x14ac:dyDescent="0.25">
      <c r="A25" s="74">
        <v>0.5</v>
      </c>
      <c r="B25" s="74">
        <f>A26-0.01</f>
        <v>0.69</v>
      </c>
      <c r="C25" s="73" t="s">
        <v>76</v>
      </c>
    </row>
    <row r="26" spans="1:10" ht="15.75" x14ac:dyDescent="0.25">
      <c r="A26" s="74">
        <v>0.7</v>
      </c>
      <c r="B26" s="74">
        <f>A27-0.01</f>
        <v>0.89</v>
      </c>
      <c r="C26" s="73" t="s">
        <v>68</v>
      </c>
    </row>
    <row r="27" spans="1:10" ht="15.75" x14ac:dyDescent="0.25">
      <c r="A27" s="74">
        <v>0.9</v>
      </c>
      <c r="B27" s="74">
        <v>1</v>
      </c>
      <c r="C27" s="73" t="s">
        <v>69</v>
      </c>
    </row>
  </sheetData>
  <sheetProtection password="D2A5" sheet="1" objects="1" scenarios="1" formatColumns="0" formatRows="0"/>
  <mergeCells count="1">
    <mergeCell ref="C1:J1"/>
  </mergeCells>
  <conditionalFormatting sqref="A23:C24 J11:J20">
    <cfRule type="expression" dxfId="0" priority="1">
      <formula>$I11&lt;$A$25</formula>
    </cfRule>
  </conditionalFormatting>
  <pageMargins left="0.7" right="0.7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2019-03-27T12:53:33Z</dcterms:modified>
</cp:coreProperties>
</file>