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АнализКл!$A$7:$J$25</definedName>
    <definedName name="_xlnm.Print_Area" localSheetId="3">АнализОО!$A$7:$K$25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11" i="26" l="1"/>
  <c r="D11" i="26"/>
  <c r="E11" i="26"/>
  <c r="F11" i="26"/>
  <c r="G11" i="26"/>
  <c r="C12" i="26"/>
  <c r="D12" i="26"/>
  <c r="E12" i="26"/>
  <c r="F12" i="26"/>
  <c r="G12" i="26"/>
  <c r="C13" i="26"/>
  <c r="D13" i="26"/>
  <c r="E13" i="26"/>
  <c r="F13" i="26"/>
  <c r="G13" i="26"/>
  <c r="C14" i="26"/>
  <c r="D14" i="26"/>
  <c r="E14" i="26"/>
  <c r="F14" i="26"/>
  <c r="G14" i="26"/>
  <c r="C15" i="26"/>
  <c r="D15" i="26"/>
  <c r="E15" i="26"/>
  <c r="F15" i="26"/>
  <c r="G15" i="26"/>
  <c r="C16" i="26"/>
  <c r="D16" i="26"/>
  <c r="E16" i="26"/>
  <c r="F16" i="26"/>
  <c r="G16" i="26"/>
  <c r="C17" i="26"/>
  <c r="D17" i="26"/>
  <c r="E17" i="26"/>
  <c r="F17" i="26"/>
  <c r="G17" i="26"/>
  <c r="C18" i="26"/>
  <c r="D18" i="26"/>
  <c r="E18" i="26"/>
  <c r="F18" i="26"/>
  <c r="G18" i="26"/>
  <c r="B12" i="26"/>
  <c r="B13" i="26"/>
  <c r="B14" i="26"/>
  <c r="B15" i="26"/>
  <c r="B16" i="26"/>
  <c r="B17" i="26"/>
  <c r="B18" i="26"/>
  <c r="B11" i="26"/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C5" i="26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M4" i="26"/>
  <c r="M6" i="26" s="1"/>
  <c r="N4" i="26"/>
  <c r="N6" i="26" s="1"/>
  <c r="O4" i="26"/>
  <c r="O6" i="26" s="1"/>
  <c r="I18" i="26" s="1"/>
  <c r="P4" i="26"/>
  <c r="P6" i="26" s="1"/>
  <c r="Q4" i="26"/>
  <c r="Q6" i="26" s="1"/>
  <c r="I18" i="25"/>
  <c r="H18" i="25" s="1"/>
  <c r="I14" i="26" l="1"/>
  <c r="I16" i="26"/>
  <c r="I17" i="26"/>
  <c r="I13" i="26"/>
  <c r="I12" i="26"/>
  <c r="I15" i="26"/>
  <c r="H18" i="26" l="1"/>
  <c r="H17" i="26"/>
  <c r="H16" i="26"/>
  <c r="H15" i="26"/>
  <c r="H14" i="26"/>
  <c r="H13" i="26"/>
  <c r="H12" i="26"/>
  <c r="C4" i="26"/>
  <c r="C6" i="26" s="1"/>
  <c r="I11" i="26" s="1"/>
  <c r="H11" i="26" s="1"/>
  <c r="I17" i="25" l="1"/>
  <c r="H17" i="25" s="1"/>
  <c r="I16" i="25"/>
  <c r="H16" i="25" s="1"/>
  <c r="I15" i="25"/>
  <c r="H15" i="25" s="1"/>
  <c r="I14" i="25"/>
  <c r="H14" i="25" s="1"/>
  <c r="I13" i="25"/>
  <c r="H13" i="25" s="1"/>
  <c r="I12" i="25"/>
  <c r="H12" i="25" s="1"/>
  <c r="I11" i="25"/>
  <c r="H11" i="25" s="1"/>
  <c r="F9" i="26" l="1"/>
  <c r="F9" i="25"/>
  <c r="J15" i="25" l="1"/>
  <c r="J18" i="25"/>
  <c r="J12" i="26"/>
  <c r="J14" i="26"/>
  <c r="J11" i="26"/>
  <c r="J18" i="26"/>
  <c r="J13" i="26"/>
  <c r="J15" i="26"/>
  <c r="J16" i="26"/>
  <c r="J17" i="26"/>
  <c r="J12" i="25"/>
  <c r="J16" i="25"/>
  <c r="J13" i="25"/>
  <c r="J17" i="25"/>
  <c r="J14" i="25"/>
  <c r="J11" i="25"/>
  <c r="B24" i="26"/>
  <c r="B23" i="26"/>
  <c r="B22" i="26"/>
  <c r="B21" i="26"/>
  <c r="B22" i="25"/>
  <c r="B23" i="25"/>
  <c r="B24" i="25"/>
  <c r="B21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<sst xmlns="http://schemas.openxmlformats.org/spreadsheetml/2006/main" count="198" uniqueCount="122">
  <si>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</si>
  <si>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</si>
  <si>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</si>
  <si>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</si>
  <si>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</si>
  <si>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</si>
  <si>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</si>
  <si>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</si>
  <si>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</si>
  <si>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</si>
  <si>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</si>
  <si>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</si>
  <si>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</si>
  <si>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</si>
  <si>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</si>
  <si>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</si>
  <si>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</si>
  <si>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</si>
  <si>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</si>
  <si>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</si>
  <si>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</si>
  <si>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</si>
  <si>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</si>
  <si>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</si>
  <si>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</si>
  <si>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</si>
  <si>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</si>
  <si>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</si>
  <si>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</si>
  <si>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</si>
  <si>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</si>
  <si>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</si>
  <si>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</si>
  <si>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</si>
  <si>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</si>
  <si>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</si>
  <si>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</si>
  <si>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</si>
  <si>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</si>
  <si>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</si>
  <si>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</si>
  <si>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</si>
  <si>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</si>
  <si>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</si>
  <si>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</si>
  <si>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</si>
  <si>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</si>
  <si>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</si>
  <si>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</si>
  <si>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</si>
  <si>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</si>
  <si>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</si>
  <si>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</si>
  <si>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</si>
  <si>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</si>
  <si>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</si>
  <si>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</si>
  <si>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</si>
  <si>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</si>
  <si>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</si>
  <si>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</si>
  <si>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</si>
  <si>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</si>
  <si>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</si>
  <si>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</si>
  <si>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</si>
  <si>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</si>
  <si>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</si>
  <si>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</si>
  <si>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</si>
  <si>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</si>
  <si>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</si>
  <si>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</si>
  <si>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</si>
  <si>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</si>
  <si>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</si>
  <si>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</si>
  <si>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</si>
  <si>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</si>
  <si>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</si>
  <si>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</si>
  <si>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</si>
  <si>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</si>
  <si>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Коды проверяемых требований</t>
  </si>
  <si>
    <t>Коды проверяемых элементов содержания</t>
  </si>
  <si>
    <t>КДР по географии (9 кл.) 25.01.2018 г.</t>
  </si>
  <si>
    <t>3
1 б</t>
  </si>
  <si>
    <t>3
2 б</t>
  </si>
  <si>
    <t>4
1 б</t>
  </si>
  <si>
    <t>4
2 б</t>
  </si>
  <si>
    <t>5
1 б</t>
  </si>
  <si>
    <t>5
2 б</t>
  </si>
  <si>
    <t>6
1 б</t>
  </si>
  <si>
    <t>6
2 б</t>
  </si>
  <si>
    <t>7
1 б</t>
  </si>
  <si>
    <t>7
2 б</t>
  </si>
  <si>
    <t>8
1 б</t>
  </si>
  <si>
    <t>8
2 б</t>
  </si>
  <si>
    <t>8
3 б</t>
  </si>
  <si>
    <t>Знать и понимать особенности природы России</t>
  </si>
  <si>
    <t>1.7</t>
  </si>
  <si>
    <t>5.2</t>
  </si>
  <si>
    <t>Б</t>
  </si>
  <si>
    <t>Уметь выделять (узнавать) существенные признаки географических объектов и явлений</t>
  </si>
  <si>
    <t>2.2</t>
  </si>
  <si>
    <t>2.2–2.6, 5.3</t>
  </si>
  <si>
    <t>2.1</t>
  </si>
  <si>
    <t>1.1</t>
  </si>
  <si>
    <t>П</t>
  </si>
  <si>
    <t>Уметь определять на карте географические координаты</t>
  </si>
  <si>
    <t>Уметь анализировать информацию, необходимую для изучения разных территорий Земли</t>
  </si>
  <si>
    <t>2.8</t>
  </si>
  <si>
    <t>2.4</t>
  </si>
  <si>
    <t>Уметь выявлять на основе представленных в разной форме результатов измерений эмпирические зависимости</t>
  </si>
  <si>
    <t>2.9</t>
  </si>
  <si>
    <t xml:space="preserve">2.1, 2.4 </t>
  </si>
  <si>
    <t>Понимать географические следствия движений Земли</t>
  </si>
  <si>
    <t>1.4</t>
  </si>
  <si>
    <t>В</t>
  </si>
  <si>
    <t>2.6, 3.3, 5.3, 5.5</t>
  </si>
  <si>
    <t>5.4</t>
  </si>
  <si>
    <t>Знать и понимать особенности основных отраслей хозяйства, природнохозяйственных зон и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</si>
</sst>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1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12" xfId="0" applyFont="1" applyBorder="1" applyAlignment="1" applyProtection="1">
      <alignment horizontal="center" vertical="center" wrapText="1"/>
      <protection hidden="1"/>
    </xf>
    <xf numFmtId="0" fontId="20" fillId="7" borderId="13" xfId="0" applyFont="1" applyFill="1" applyBorder="1" applyAlignment="1" applyProtection="1">
      <alignment horizontal="center" vertical="center" wrapText="1"/>
      <protection hidden="1"/>
    </xf>
    <xf numFmtId="0" fontId="20" fillId="0" borderId="13" xfId="0" applyFont="1" applyBorder="1" applyAlignment="1" applyProtection="1">
      <alignment horizontal="center" vertical="center" wrapText="1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3" t="e">
        <f>#REF!</f>
        <v>#REF!</v>
      </c>
      <c r="B1" s="94"/>
      <c r="C1" s="95"/>
      <c r="D1" s="39" t="s">
        <v>54</v>
      </c>
      <c r="E1" s="31"/>
      <c r="F1" s="96" t="e">
        <f>#REF!</f>
        <v>#REF!</v>
      </c>
      <c r="G1" s="97"/>
      <c r="H1" s="98" t="s">
        <v>51</v>
      </c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9" t="s">
        <v>52</v>
      </c>
      <c r="B3" s="100" t="s">
        <v>49</v>
      </c>
      <c r="C3" s="102" t="s">
        <v>48</v>
      </c>
      <c r="D3" s="106" t="s">
        <v>55</v>
      </c>
      <c r="E3" s="108" t="s">
        <v>50</v>
      </c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99" t="s">
        <v>57</v>
      </c>
      <c r="W3" s="109"/>
      <c r="X3" s="109"/>
      <c r="Y3" s="109"/>
      <c r="Z3" s="99" t="s">
        <v>59</v>
      </c>
      <c r="AA3" s="109"/>
      <c r="AB3" s="109"/>
      <c r="AC3" s="109"/>
      <c r="AD3" s="104" t="s">
        <v>58</v>
      </c>
    </row>
    <row r="4" spans="1:30" ht="16.5" thickBot="1" x14ac:dyDescent="0.3">
      <c r="A4" s="99"/>
      <c r="B4" s="101"/>
      <c r="C4" s="103"/>
      <c r="D4" s="107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5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J25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</cols>
  <sheetData>
    <row r="2" spans="2:10" s="55" customFormat="1" x14ac:dyDescent="0.25">
      <c r="B2" s="59" t="s">
        <v>71</v>
      </c>
      <c r="C2" s="60"/>
      <c r="D2" s="60"/>
      <c r="E2" s="60"/>
      <c r="F2" s="60"/>
      <c r="G2" s="60"/>
      <c r="H2" s="60"/>
      <c r="I2" s="60"/>
      <c r="J2" s="60"/>
    </row>
    <row r="3" spans="2:10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0">
        <v>8</v>
      </c>
    </row>
    <row r="4" spans="2:10" x14ac:dyDescent="0.25">
      <c r="C4" s="85"/>
      <c r="D4" s="63"/>
      <c r="E4" s="63"/>
      <c r="F4" s="63"/>
      <c r="G4" s="63"/>
      <c r="H4" s="63"/>
      <c r="I4" s="63"/>
      <c r="J4" s="63"/>
    </row>
    <row r="5" spans="2:10" x14ac:dyDescent="0.25">
      <c r="C5" s="85"/>
      <c r="D5" s="63"/>
      <c r="E5" s="63"/>
      <c r="F5" s="63"/>
      <c r="G5" s="63"/>
      <c r="H5" s="63"/>
      <c r="I5" s="63"/>
      <c r="J5" s="63"/>
    </row>
    <row r="6" spans="2:10" x14ac:dyDescent="0.25">
      <c r="C6" s="85"/>
      <c r="D6" s="63"/>
      <c r="E6" s="63"/>
      <c r="F6" s="63"/>
      <c r="G6" s="63"/>
      <c r="H6" s="63"/>
      <c r="I6" s="63"/>
      <c r="J6" s="63"/>
    </row>
    <row r="7" spans="2:10" x14ac:dyDescent="0.25">
      <c r="C7" s="55" t="s">
        <v>85</v>
      </c>
      <c r="D7" s="63"/>
      <c r="E7" s="63"/>
      <c r="F7" s="63"/>
      <c r="G7" s="63"/>
      <c r="H7" s="63"/>
      <c r="I7" s="63"/>
      <c r="J7" s="63"/>
    </row>
    <row r="8" spans="2:10" x14ac:dyDescent="0.25">
      <c r="B8" s="55"/>
      <c r="C8" s="55" t="s">
        <v>73</v>
      </c>
      <c r="D8" s="55" t="s">
        <v>74</v>
      </c>
      <c r="E8" s="55"/>
      <c r="F8" s="55"/>
      <c r="G8" s="55"/>
      <c r="H8" s="55"/>
      <c r="I8" s="55"/>
      <c r="J8" s="55"/>
    </row>
    <row r="9" spans="2:10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0" ht="54" x14ac:dyDescent="0.25">
      <c r="B10" s="81" t="s">
        <v>60</v>
      </c>
      <c r="C10" s="68" t="s">
        <v>62</v>
      </c>
      <c r="D10" s="68" t="s">
        <v>83</v>
      </c>
      <c r="E10" s="68" t="s">
        <v>84</v>
      </c>
      <c r="F10" s="68" t="s">
        <v>63</v>
      </c>
      <c r="G10" s="68" t="s">
        <v>64</v>
      </c>
      <c r="H10" s="68" t="s">
        <v>61</v>
      </c>
      <c r="I10" s="68" t="s">
        <v>65</v>
      </c>
      <c r="J10" s="68" t="s">
        <v>78</v>
      </c>
    </row>
    <row r="11" spans="2:10" ht="31.5" x14ac:dyDescent="0.25">
      <c r="B11" s="65">
        <v>1</v>
      </c>
      <c r="C11" s="87" t="s">
        <v>99</v>
      </c>
      <c r="D11" s="82" t="s">
        <v>100</v>
      </c>
      <c r="E11" s="88" t="s">
        <v>101</v>
      </c>
      <c r="F11" s="78" t="s">
        <v>102</v>
      </c>
      <c r="G11" s="66">
        <v>1</v>
      </c>
      <c r="H11" s="83" t="str">
        <f>IF(I11="","",I11*G11)</f>
        <v/>
      </c>
      <c r="I11" s="67" t="str">
        <f>IF($C$2="","",$C$2)</f>
        <v/>
      </c>
      <c r="J11" s="66" t="str">
        <f t="shared" ref="J11:J18" si="0">IF(I11="",$F$9,IF(I11&gt;=$A$25,$C$25,IF(I11&gt;=$A$24,$C$24,IF(I11&gt;=$A$23,$C$23,IF(I11&gt;=$A$22,$C$22,$C$21)))))</f>
        <v>Введите уровень успешности каждого задания</v>
      </c>
    </row>
    <row r="12" spans="2:10" ht="47.25" x14ac:dyDescent="0.25">
      <c r="B12" s="65">
        <v>2</v>
      </c>
      <c r="C12" s="87" t="s">
        <v>103</v>
      </c>
      <c r="D12" s="82" t="s">
        <v>104</v>
      </c>
      <c r="E12" s="88" t="s">
        <v>105</v>
      </c>
      <c r="F12" s="78" t="s">
        <v>102</v>
      </c>
      <c r="G12" s="66">
        <v>1</v>
      </c>
      <c r="H12" s="83" t="str">
        <f t="shared" ref="H12:H18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10" ht="31.5" x14ac:dyDescent="0.25">
      <c r="B13" s="65">
        <v>3</v>
      </c>
      <c r="C13" s="86" t="s">
        <v>109</v>
      </c>
      <c r="D13" s="82" t="s">
        <v>106</v>
      </c>
      <c r="E13" s="88" t="s">
        <v>107</v>
      </c>
      <c r="F13" s="78" t="s">
        <v>108</v>
      </c>
      <c r="G13" s="66">
        <v>2</v>
      </c>
      <c r="H13" s="83" t="str">
        <f t="shared" si="1"/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10" ht="47.25" x14ac:dyDescent="0.25">
      <c r="B14" s="65">
        <v>4</v>
      </c>
      <c r="C14" s="86" t="s">
        <v>110</v>
      </c>
      <c r="D14" s="82" t="s">
        <v>111</v>
      </c>
      <c r="E14" s="88" t="s">
        <v>112</v>
      </c>
      <c r="F14" s="78" t="s">
        <v>108</v>
      </c>
      <c r="G14" s="66">
        <v>2</v>
      </c>
      <c r="H14" s="83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10" ht="63" x14ac:dyDescent="0.25">
      <c r="B15" s="65">
        <v>5</v>
      </c>
      <c r="C15" s="86" t="s">
        <v>113</v>
      </c>
      <c r="D15" s="82" t="s">
        <v>114</v>
      </c>
      <c r="E15" s="88" t="s">
        <v>115</v>
      </c>
      <c r="F15" s="78" t="s">
        <v>108</v>
      </c>
      <c r="G15" s="66">
        <v>2</v>
      </c>
      <c r="H15" s="83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10" ht="31.5" x14ac:dyDescent="0.25">
      <c r="B16" s="65">
        <v>6</v>
      </c>
      <c r="C16" s="86" t="s">
        <v>116</v>
      </c>
      <c r="D16" s="82" t="s">
        <v>117</v>
      </c>
      <c r="E16" s="88" t="s">
        <v>106</v>
      </c>
      <c r="F16" s="78" t="s">
        <v>108</v>
      </c>
      <c r="G16" s="66">
        <v>2</v>
      </c>
      <c r="H16" s="83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7" spans="1:10" ht="47.25" x14ac:dyDescent="0.25">
      <c r="B17" s="65">
        <v>7</v>
      </c>
      <c r="C17" s="86" t="s">
        <v>103</v>
      </c>
      <c r="D17" s="82" t="s">
        <v>104</v>
      </c>
      <c r="E17" s="88" t="s">
        <v>119</v>
      </c>
      <c r="F17" s="78" t="s">
        <v>108</v>
      </c>
      <c r="G17" s="66">
        <v>2</v>
      </c>
      <c r="H17" s="83" t="str">
        <f t="shared" si="1"/>
        <v/>
      </c>
      <c r="I17" s="67" t="str">
        <f>IF($I$2="","",$I$2)</f>
        <v/>
      </c>
      <c r="J17" s="66" t="str">
        <f t="shared" si="0"/>
        <v>Введите уровень успешности каждого задания</v>
      </c>
    </row>
    <row r="18" spans="1:10" ht="47.25" x14ac:dyDescent="0.25">
      <c r="B18" s="65">
        <v>8</v>
      </c>
      <c r="C18" s="86" t="s">
        <v>121</v>
      </c>
      <c r="D18" s="82" t="s">
        <v>100</v>
      </c>
      <c r="E18" s="88" t="s">
        <v>120</v>
      </c>
      <c r="F18" s="78" t="s">
        <v>118</v>
      </c>
      <c r="G18" s="66">
        <v>3</v>
      </c>
      <c r="H18" s="83" t="str">
        <f t="shared" si="1"/>
        <v/>
      </c>
      <c r="I18" s="67" t="str">
        <f>IF($J$2="","",$J$2)</f>
        <v/>
      </c>
      <c r="J18" s="66" t="str">
        <f t="shared" si="0"/>
        <v>Введите уровень успешности каждого задания</v>
      </c>
    </row>
    <row r="20" spans="1:10" ht="15.75" x14ac:dyDescent="0.25">
      <c r="A20" t="s">
        <v>77</v>
      </c>
      <c r="B20" t="s">
        <v>76</v>
      </c>
      <c r="C20" s="57" t="s">
        <v>66</v>
      </c>
    </row>
    <row r="21" spans="1:10" ht="15.75" x14ac:dyDescent="0.25">
      <c r="A21" s="56">
        <v>0</v>
      </c>
      <c r="B21" s="56">
        <f>A22-0.01</f>
        <v>0.28999999999999998</v>
      </c>
      <c r="C21" s="58" t="s">
        <v>67</v>
      </c>
    </row>
    <row r="22" spans="1:10" ht="15.75" x14ac:dyDescent="0.25">
      <c r="A22" s="56">
        <v>0.3</v>
      </c>
      <c r="B22" s="56">
        <f t="shared" ref="B22:B24" si="2">A23-0.01</f>
        <v>0.49</v>
      </c>
      <c r="C22" s="58" t="s">
        <v>68</v>
      </c>
    </row>
    <row r="23" spans="1:10" ht="15.75" x14ac:dyDescent="0.25">
      <c r="A23" s="56">
        <v>0.5</v>
      </c>
      <c r="B23" s="56">
        <f t="shared" si="2"/>
        <v>0.69</v>
      </c>
      <c r="C23" s="58" t="s">
        <v>82</v>
      </c>
    </row>
    <row r="24" spans="1:10" ht="15.75" x14ac:dyDescent="0.25">
      <c r="A24" s="56">
        <v>0.7</v>
      </c>
      <c r="B24" s="56">
        <f t="shared" si="2"/>
        <v>0.89</v>
      </c>
      <c r="C24" s="58" t="s">
        <v>69</v>
      </c>
    </row>
    <row r="25" spans="1:10" ht="15.75" x14ac:dyDescent="0.25">
      <c r="A25" s="56">
        <v>0.9</v>
      </c>
      <c r="B25" s="56">
        <v>1</v>
      </c>
      <c r="C25" s="58" t="s">
        <v>70</v>
      </c>
    </row>
  </sheetData>
  <sheetProtection password="CF7A" sheet="1" objects="1" scenarios="1" formatRows="0"/>
  <conditionalFormatting sqref="A21:C22 J11:J18">
    <cfRule type="expression" dxfId="1" priority="1">
      <formula>$I11&lt;$A$23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topLeftCell="D1" zoomScale="80" zoomScaleNormal="80" workbookViewId="0">
      <selection activeCell="R2" sqref="R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17" ht="15.75" customHeight="1" x14ac:dyDescent="0.25">
      <c r="C1" s="110" t="s">
        <v>75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2:17" s="62" customFormat="1" ht="15.75" thickBot="1" x14ac:dyDescent="0.3">
      <c r="B2" s="61" t="s">
        <v>71</v>
      </c>
      <c r="C2" s="84">
        <v>68.400000000000006</v>
      </c>
      <c r="D2" s="84">
        <v>83</v>
      </c>
      <c r="E2" s="84">
        <v>6.3</v>
      </c>
      <c r="F2" s="84">
        <v>56.3</v>
      </c>
      <c r="G2" s="84">
        <v>5.7</v>
      </c>
      <c r="H2" s="84">
        <v>61.2</v>
      </c>
      <c r="I2" s="84">
        <v>5.5</v>
      </c>
      <c r="J2" s="84">
        <v>74.2</v>
      </c>
      <c r="K2" s="84">
        <v>5.0999999999999996</v>
      </c>
      <c r="L2" s="84">
        <v>58.1</v>
      </c>
      <c r="M2" s="84">
        <v>4.4000000000000004</v>
      </c>
      <c r="N2" s="84">
        <v>52.7</v>
      </c>
      <c r="O2" s="84">
        <v>6.6</v>
      </c>
      <c r="P2" s="84">
        <v>6.3</v>
      </c>
      <c r="Q2" s="84">
        <v>23.5</v>
      </c>
    </row>
    <row r="3" spans="2:17" ht="26.25" thickBot="1" x14ac:dyDescent="0.3">
      <c r="C3" s="90">
        <v>1</v>
      </c>
      <c r="D3" s="91">
        <v>2</v>
      </c>
      <c r="E3" s="92" t="s">
        <v>86</v>
      </c>
      <c r="F3" s="92" t="s">
        <v>87</v>
      </c>
      <c r="G3" s="91" t="s">
        <v>88</v>
      </c>
      <c r="H3" s="91" t="s">
        <v>89</v>
      </c>
      <c r="I3" s="92" t="s">
        <v>90</v>
      </c>
      <c r="J3" s="92" t="s">
        <v>91</v>
      </c>
      <c r="K3" s="91" t="s">
        <v>92</v>
      </c>
      <c r="L3" s="91" t="s">
        <v>93</v>
      </c>
      <c r="M3" s="92" t="s">
        <v>94</v>
      </c>
      <c r="N3" s="92" t="s">
        <v>95</v>
      </c>
      <c r="O3" s="91" t="s">
        <v>96</v>
      </c>
      <c r="P3" s="91" t="s">
        <v>97</v>
      </c>
      <c r="Q3" s="91" t="s">
        <v>98</v>
      </c>
    </row>
    <row r="4" spans="2:17" x14ac:dyDescent="0.25">
      <c r="B4" s="71" t="s">
        <v>81</v>
      </c>
      <c r="C4" s="89">
        <f>IF(LEN(C3)&lt;4,1,1*LEFT(RIGHT(C3,3),1))</f>
        <v>1</v>
      </c>
      <c r="D4" s="89">
        <f t="shared" ref="D4:Q4" si="0">IF(LEN(D3)&lt;4,1,1*LEFT(RIGHT(D3,3),1))</f>
        <v>1</v>
      </c>
      <c r="E4" s="89">
        <f t="shared" si="0"/>
        <v>1</v>
      </c>
      <c r="F4" s="89">
        <f t="shared" si="0"/>
        <v>2</v>
      </c>
      <c r="G4" s="89">
        <f t="shared" si="0"/>
        <v>1</v>
      </c>
      <c r="H4" s="89">
        <f t="shared" si="0"/>
        <v>2</v>
      </c>
      <c r="I4" s="89">
        <f t="shared" si="0"/>
        <v>1</v>
      </c>
      <c r="J4" s="89">
        <f t="shared" si="0"/>
        <v>2</v>
      </c>
      <c r="K4" s="89">
        <f t="shared" si="0"/>
        <v>1</v>
      </c>
      <c r="L4" s="89">
        <f t="shared" si="0"/>
        <v>2</v>
      </c>
      <c r="M4" s="89">
        <f t="shared" si="0"/>
        <v>1</v>
      </c>
      <c r="N4" s="89">
        <f t="shared" si="0"/>
        <v>2</v>
      </c>
      <c r="O4" s="89">
        <f t="shared" si="0"/>
        <v>1</v>
      </c>
      <c r="P4" s="89">
        <f t="shared" si="0"/>
        <v>2</v>
      </c>
      <c r="Q4" s="89">
        <f t="shared" si="0"/>
        <v>3</v>
      </c>
    </row>
    <row r="5" spans="2:17" x14ac:dyDescent="0.25">
      <c r="B5" s="71" t="s">
        <v>79</v>
      </c>
      <c r="C5" s="89">
        <f>IF(LEN(C3)&lt;4,C3,LEFT(C3,LEN(C3)-4))</f>
        <v>1</v>
      </c>
      <c r="D5" s="89">
        <f t="shared" ref="D5:Q5" si="1">IF(LEN(D3)&lt;4,D3,LEFT(D3,LEN(D3)-4))</f>
        <v>2</v>
      </c>
      <c r="E5" s="89" t="str">
        <f t="shared" si="1"/>
        <v>3</v>
      </c>
      <c r="F5" s="89" t="str">
        <f t="shared" si="1"/>
        <v>3</v>
      </c>
      <c r="G5" s="89" t="str">
        <f t="shared" si="1"/>
        <v>4</v>
      </c>
      <c r="H5" s="89" t="str">
        <f t="shared" si="1"/>
        <v>4</v>
      </c>
      <c r="I5" s="89" t="str">
        <f t="shared" si="1"/>
        <v>5</v>
      </c>
      <c r="J5" s="89" t="str">
        <f t="shared" si="1"/>
        <v>5</v>
      </c>
      <c r="K5" s="89" t="str">
        <f t="shared" si="1"/>
        <v>6</v>
      </c>
      <c r="L5" s="89" t="str">
        <f t="shared" si="1"/>
        <v>6</v>
      </c>
      <c r="M5" s="89" t="str">
        <f t="shared" si="1"/>
        <v>7</v>
      </c>
      <c r="N5" s="89" t="str">
        <f t="shared" si="1"/>
        <v>7</v>
      </c>
      <c r="O5" s="89" t="str">
        <f t="shared" si="1"/>
        <v>8</v>
      </c>
      <c r="P5" s="89" t="str">
        <f t="shared" si="1"/>
        <v>8</v>
      </c>
      <c r="Q5" s="89" t="str">
        <f t="shared" si="1"/>
        <v>8</v>
      </c>
    </row>
    <row r="6" spans="2:17" x14ac:dyDescent="0.25">
      <c r="B6" s="71" t="s">
        <v>80</v>
      </c>
      <c r="C6" s="89">
        <f>C4*C2</f>
        <v>68.400000000000006</v>
      </c>
      <c r="D6" s="89">
        <f t="shared" ref="D6:Q6" si="2">D4*D2</f>
        <v>83</v>
      </c>
      <c r="E6" s="89">
        <f t="shared" si="2"/>
        <v>6.3</v>
      </c>
      <c r="F6" s="89">
        <f t="shared" si="2"/>
        <v>112.6</v>
      </c>
      <c r="G6" s="89">
        <f t="shared" si="2"/>
        <v>5.7</v>
      </c>
      <c r="H6" s="89">
        <f t="shared" si="2"/>
        <v>122.4</v>
      </c>
      <c r="I6" s="89">
        <f t="shared" si="2"/>
        <v>5.5</v>
      </c>
      <c r="J6" s="89">
        <f t="shared" si="2"/>
        <v>148.4</v>
      </c>
      <c r="K6" s="89">
        <f t="shared" si="2"/>
        <v>5.0999999999999996</v>
      </c>
      <c r="L6" s="89">
        <f t="shared" si="2"/>
        <v>116.2</v>
      </c>
      <c r="M6" s="89">
        <f t="shared" si="2"/>
        <v>4.4000000000000004</v>
      </c>
      <c r="N6" s="89">
        <f t="shared" si="2"/>
        <v>105.4</v>
      </c>
      <c r="O6" s="89">
        <f t="shared" si="2"/>
        <v>6.6</v>
      </c>
      <c r="P6" s="89">
        <f t="shared" si="2"/>
        <v>12.6</v>
      </c>
      <c r="Q6" s="89">
        <f t="shared" si="2"/>
        <v>70.5</v>
      </c>
    </row>
    <row r="7" spans="2:17" x14ac:dyDescent="0.25">
      <c r="C7" s="55" t="s">
        <v>85</v>
      </c>
    </row>
    <row r="8" spans="2:17" x14ac:dyDescent="0.25">
      <c r="C8" s="55" t="s">
        <v>73</v>
      </c>
      <c r="D8" s="55" t="s">
        <v>72</v>
      </c>
    </row>
    <row r="9" spans="2:17" ht="21" x14ac:dyDescent="0.35">
      <c r="F9" s="80" t="str">
        <f>IF(COUNTIF(C2:Q2,"")=0,"","Введите уровень успешности каждого задания")</f>
        <v/>
      </c>
    </row>
    <row r="10" spans="2:17" ht="63" x14ac:dyDescent="0.25">
      <c r="B10" s="81" t="s">
        <v>60</v>
      </c>
      <c r="C10" s="81" t="s">
        <v>62</v>
      </c>
      <c r="D10" s="81" t="s">
        <v>83</v>
      </c>
      <c r="E10" s="81" t="s">
        <v>84</v>
      </c>
      <c r="F10" s="76" t="s">
        <v>63</v>
      </c>
      <c r="G10" s="76" t="s">
        <v>64</v>
      </c>
      <c r="H10" s="76" t="s">
        <v>61</v>
      </c>
      <c r="I10" s="76" t="s">
        <v>65</v>
      </c>
      <c r="J10" s="76" t="s">
        <v>78</v>
      </c>
    </row>
    <row r="11" spans="2:17" ht="31.5" x14ac:dyDescent="0.25">
      <c r="B11" s="77">
        <f>АнализКл!B11</f>
        <v>1</v>
      </c>
      <c r="C11" s="87" t="str">
        <f>АнализКл!C11</f>
        <v>Знать и понимать особенности природы России</v>
      </c>
      <c r="D11" s="82" t="str">
        <f>АнализКл!D11</f>
        <v>1.7</v>
      </c>
      <c r="E11" s="88" t="str">
        <f>АнализКл!E11</f>
        <v>5.2</v>
      </c>
      <c r="F11" s="78" t="str">
        <f>АнализКл!F11</f>
        <v>Б</v>
      </c>
      <c r="G11" s="66">
        <f>АнализКл!G11</f>
        <v>1</v>
      </c>
      <c r="H11" s="83">
        <f>IF(I11="","",I11*G11)</f>
        <v>0.68400000000000005</v>
      </c>
      <c r="I11" s="79">
        <f t="shared" ref="I11:I18" si="3">IF(COUNTIFS($C$5:$Q$5,$B11,$C$2:$Q$2,"")=0,SUMIFS($C$6:$Q$6,$C$5:$Q$5,$B11)/$G11/100,"")</f>
        <v>0.68400000000000005</v>
      </c>
      <c r="J11" s="78" t="str">
        <f t="shared" ref="J11:J18" si="4">IF(I11="",$F$9,IF(I11&gt;=$A$25,$C$25,IF(I11&gt;=$A$24,$C$24,IF(I11&gt;=$A$23,$C$23,IF(I11&gt;=$A$22,$C$22,$C$21)))))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2" spans="2:17" ht="47.25" x14ac:dyDescent="0.25">
      <c r="B12" s="77">
        <f>АнализКл!B12</f>
        <v>2</v>
      </c>
      <c r="C12" s="87" t="str">
        <f>АнализКл!C12</f>
        <v>Уметь выделять (узнавать) существенные признаки географических объектов и явлений</v>
      </c>
      <c r="D12" s="82" t="str">
        <f>АнализКл!D12</f>
        <v>2.2</v>
      </c>
      <c r="E12" s="88" t="str">
        <f>АнализКл!E12</f>
        <v>2.2–2.6, 5.3</v>
      </c>
      <c r="F12" s="78" t="str">
        <f>АнализКл!F12</f>
        <v>Б</v>
      </c>
      <c r="G12" s="66">
        <f>АнализКл!G12</f>
        <v>1</v>
      </c>
      <c r="H12" s="83">
        <f t="shared" ref="H12:H18" si="5">IF(I12="","",I12*G12)</f>
        <v>0.83</v>
      </c>
      <c r="I12" s="79">
        <f t="shared" si="3"/>
        <v>0.83</v>
      </c>
      <c r="J12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17" ht="31.5" x14ac:dyDescent="0.25">
      <c r="B13" s="77">
        <f>АнализКл!B13</f>
        <v>3</v>
      </c>
      <c r="C13" s="86" t="str">
        <f>АнализКл!C13</f>
        <v>Уметь определять на карте географические координаты</v>
      </c>
      <c r="D13" s="82" t="str">
        <f>АнализКл!D13</f>
        <v>2.1</v>
      </c>
      <c r="E13" s="88" t="str">
        <f>АнализКл!E13</f>
        <v>1.1</v>
      </c>
      <c r="F13" s="78" t="str">
        <f>АнализКл!F13</f>
        <v>П</v>
      </c>
      <c r="G13" s="66">
        <f>АнализКл!G13</f>
        <v>2</v>
      </c>
      <c r="H13" s="83">
        <f t="shared" si="5"/>
        <v>1.1889999999999998</v>
      </c>
      <c r="I13" s="79">
        <f t="shared" si="3"/>
        <v>0.59449999999999992</v>
      </c>
      <c r="J13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17" ht="47.25" x14ac:dyDescent="0.25">
      <c r="B14" s="77">
        <f>АнализКл!B14</f>
        <v>4</v>
      </c>
      <c r="C14" s="86" t="str">
        <f>АнализКл!C14</f>
        <v>Уметь анализировать информацию, необходимую для изучения разных территорий Земли</v>
      </c>
      <c r="D14" s="82" t="str">
        <f>АнализКл!D14</f>
        <v>2.8</v>
      </c>
      <c r="E14" s="88" t="str">
        <f>АнализКл!E14</f>
        <v>2.4</v>
      </c>
      <c r="F14" s="78" t="str">
        <f>АнализКл!F14</f>
        <v>П</v>
      </c>
      <c r="G14" s="66">
        <f>АнализКл!G14</f>
        <v>2</v>
      </c>
      <c r="H14" s="83">
        <f t="shared" si="5"/>
        <v>1.2809999999999999</v>
      </c>
      <c r="I14" s="79">
        <f t="shared" si="3"/>
        <v>0.64049999999999996</v>
      </c>
      <c r="J14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5" spans="2:17" ht="63" x14ac:dyDescent="0.25">
      <c r="B15" s="77">
        <f>АнализКл!B15</f>
        <v>5</v>
      </c>
      <c r="C15" s="86" t="str">
        <f>АнализКл!C15</f>
        <v>Уметь выявлять на основе представленных в разной форме результатов измерений эмпирические зависимости</v>
      </c>
      <c r="D15" s="82" t="str">
        <f>АнализКл!D15</f>
        <v>2.9</v>
      </c>
      <c r="E15" s="88" t="str">
        <f>АнализКл!E15</f>
        <v xml:space="preserve">2.1, 2.4 </v>
      </c>
      <c r="F15" s="78" t="str">
        <f>АнализКл!F15</f>
        <v>П</v>
      </c>
      <c r="G15" s="66">
        <f>АнализКл!G15</f>
        <v>2</v>
      </c>
      <c r="H15" s="83">
        <f t="shared" si="5"/>
        <v>1.5390000000000001</v>
      </c>
      <c r="I15" s="79">
        <f t="shared" si="3"/>
        <v>0.76950000000000007</v>
      </c>
      <c r="J15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6" spans="2:17" ht="31.5" x14ac:dyDescent="0.25">
      <c r="B16" s="77">
        <f>АнализКл!B16</f>
        <v>6</v>
      </c>
      <c r="C16" s="86" t="str">
        <f>АнализКл!C16</f>
        <v>Понимать географические следствия движений Земли</v>
      </c>
      <c r="D16" s="82" t="str">
        <f>АнализКл!D16</f>
        <v>1.4</v>
      </c>
      <c r="E16" s="88" t="str">
        <f>АнализКл!E16</f>
        <v>2.1</v>
      </c>
      <c r="F16" s="78" t="str">
        <f>АнализКл!F16</f>
        <v>П</v>
      </c>
      <c r="G16" s="66">
        <f>АнализКл!G16</f>
        <v>2</v>
      </c>
      <c r="H16" s="83">
        <f t="shared" si="5"/>
        <v>1.2130000000000001</v>
      </c>
      <c r="I16" s="79">
        <f t="shared" si="3"/>
        <v>0.60650000000000004</v>
      </c>
      <c r="J16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7" spans="1:10" ht="47.25" x14ac:dyDescent="0.25">
      <c r="B17" s="77">
        <f>АнализКл!B17</f>
        <v>7</v>
      </c>
      <c r="C17" s="86" t="str">
        <f>АнализКл!C17</f>
        <v>Уметь выделять (узнавать) существенные признаки географических объектов и явлений</v>
      </c>
      <c r="D17" s="82" t="str">
        <f>АнализКл!D17</f>
        <v>2.2</v>
      </c>
      <c r="E17" s="88" t="str">
        <f>АнализКл!E17</f>
        <v>2.6, 3.3, 5.3, 5.5</v>
      </c>
      <c r="F17" s="78" t="str">
        <f>АнализКл!F17</f>
        <v>П</v>
      </c>
      <c r="G17" s="66">
        <f>АнализКл!G17</f>
        <v>2</v>
      </c>
      <c r="H17" s="83">
        <f t="shared" si="5"/>
        <v>1.0980000000000001</v>
      </c>
      <c r="I17" s="79">
        <f t="shared" si="3"/>
        <v>0.54900000000000004</v>
      </c>
      <c r="J17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8" spans="1:10" ht="47.25" x14ac:dyDescent="0.25">
      <c r="B18" s="77">
        <f>АнализКл!B18</f>
        <v>8</v>
      </c>
      <c r="C18" s="86" t="str">
        <f>АнализКл!C18</f>
        <v>Знать и понимать особенности основных отраслей хозяйства, природнохозяйственных зон и районов</v>
      </c>
      <c r="D18" s="82" t="str">
        <f>АнализКл!D18</f>
        <v>1.7</v>
      </c>
      <c r="E18" s="88" t="str">
        <f>АнализКл!E18</f>
        <v>5.4</v>
      </c>
      <c r="F18" s="78" t="str">
        <f>АнализКл!F18</f>
        <v>В</v>
      </c>
      <c r="G18" s="66">
        <f>АнализКл!G18</f>
        <v>3</v>
      </c>
      <c r="H18" s="83">
        <f t="shared" si="5"/>
        <v>0.89700000000000013</v>
      </c>
      <c r="I18" s="79">
        <f t="shared" si="3"/>
        <v>0.29900000000000004</v>
      </c>
      <c r="J18" s="78" t="str">
        <f t="shared" si="4"/>
        <v>Данный элемент содержания усвоен на крайне низком уровне. Требуется серьёзная коррекция.</v>
      </c>
    </row>
    <row r="20" spans="1:10" ht="15.75" x14ac:dyDescent="0.25">
      <c r="A20" s="72" t="s">
        <v>77</v>
      </c>
      <c r="B20" s="72" t="s">
        <v>76</v>
      </c>
      <c r="C20" s="73" t="s">
        <v>66</v>
      </c>
    </row>
    <row r="21" spans="1:10" ht="15.75" x14ac:dyDescent="0.25">
      <c r="A21" s="74">
        <v>0</v>
      </c>
      <c r="B21" s="74">
        <f>A22-0.01</f>
        <v>0.28999999999999998</v>
      </c>
      <c r="C21" s="75" t="s">
        <v>67</v>
      </c>
    </row>
    <row r="22" spans="1:10" ht="15.75" x14ac:dyDescent="0.25">
      <c r="A22" s="74">
        <v>0.3</v>
      </c>
      <c r="B22" s="74">
        <f t="shared" ref="B22:B24" si="6">A23-0.01</f>
        <v>0.49</v>
      </c>
      <c r="C22" s="75" t="s">
        <v>68</v>
      </c>
    </row>
    <row r="23" spans="1:10" ht="15.75" x14ac:dyDescent="0.25">
      <c r="A23" s="74">
        <v>0.5</v>
      </c>
      <c r="B23" s="74">
        <f t="shared" si="6"/>
        <v>0.69</v>
      </c>
      <c r="C23" s="75" t="s">
        <v>82</v>
      </c>
    </row>
    <row r="24" spans="1:10" ht="15.75" x14ac:dyDescent="0.25">
      <c r="A24" s="74">
        <v>0.7</v>
      </c>
      <c r="B24" s="74">
        <f t="shared" si="6"/>
        <v>0.89</v>
      </c>
      <c r="C24" s="75" t="s">
        <v>69</v>
      </c>
    </row>
    <row r="25" spans="1:10" ht="15.75" x14ac:dyDescent="0.25">
      <c r="A25" s="74">
        <v>0.9</v>
      </c>
      <c r="B25" s="74">
        <v>1</v>
      </c>
      <c r="C25" s="75" t="s">
        <v>70</v>
      </c>
    </row>
  </sheetData>
  <sheetProtection password="CF7A" sheet="1" objects="1" scenarios="1" formatRows="0"/>
  <mergeCells count="1">
    <mergeCell ref="C1:N1"/>
  </mergeCells>
  <conditionalFormatting sqref="A21:C22 J11:J18">
    <cfRule type="expression" dxfId="0" priority="1786">
      <formula>$I11&lt;$A$23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2018-01-30T06:04:30Z</cp:lastPrinted>
  <dcterms:created xsi:type="dcterms:W3CDTF">2006-09-28T05:33:49Z</dcterms:created>
  <dcterms:modified xsi:type="dcterms:W3CDTF">2018-01-30T06:05:46Z</dcterms:modified>
</cp:coreProperties>
</file>