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2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АнализКл!$A$7:$J$33</definedName>
    <definedName name="_xlnm.Print_Area" localSheetId="3">АнализОО!$A$7:$K$33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S4" i="26"/>
  <c r="S6" i="26" s="1"/>
  <c r="H23" i="26" s="1"/>
  <c r="H26" i="26"/>
  <c r="H21" i="25"/>
  <c r="G21" i="25" s="1"/>
  <c r="H22" i="25"/>
  <c r="G22" i="25" s="1"/>
  <c r="H23" i="25"/>
  <c r="G23" i="25" s="1"/>
  <c r="H25" i="25"/>
  <c r="G25" i="25" s="1"/>
  <c r="H26" i="25"/>
  <c r="H15" i="26" l="1"/>
  <c r="H18" i="26"/>
  <c r="H25" i="26"/>
  <c r="H22" i="26"/>
  <c r="H19" i="26"/>
  <c r="H14" i="26"/>
  <c r="H13" i="26"/>
  <c r="H17" i="26"/>
  <c r="G26" i="25"/>
  <c r="G26" i="26" l="1"/>
  <c r="G25" i="26"/>
  <c r="G23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3" i="25"/>
  <c r="I22" i="25"/>
  <c r="I26" i="25"/>
  <c r="I21" i="25"/>
  <c r="I13" i="26"/>
  <c r="I26" i="26"/>
  <c r="I15" i="26"/>
  <c r="I25" i="26"/>
  <c r="I12" i="26"/>
  <c r="I21" i="26"/>
  <c r="I14" i="26"/>
  <c r="I23" i="26"/>
  <c r="I17" i="26"/>
  <c r="I18" i="26"/>
  <c r="I19" i="26"/>
  <c r="I22" i="26"/>
  <c r="I13" i="25"/>
  <c r="I18" i="25"/>
  <c r="I14" i="25"/>
  <c r="I19" i="25"/>
  <c r="I15" i="25"/>
  <c r="I12" i="25"/>
  <c r="B32" i="26"/>
  <c r="B31" i="26"/>
  <c r="B30" i="26"/>
  <c r="B29" i="26"/>
  <c r="B30" i="25"/>
  <c r="B31" i="25"/>
  <c r="B32" i="25"/>
  <c r="B2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<sst xmlns="http://schemas.openxmlformats.org/spreadsheetml/2006/main" count="240" uniqueCount="122">
  <si>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</si>
  <si>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</si>
  <si>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</si>
  <si>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</si>
  <si>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</si>
  <si>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</si>
  <si>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</si>
  <si>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</si>
  <si>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</si>
  <si>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</si>
  <si>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</si>
  <si>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</si>
  <si>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</si>
  <si>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</si>
  <si>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</si>
  <si>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</si>
  <si>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</si>
  <si>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</si>
  <si>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</si>
  <si>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</si>
  <si>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</si>
  <si>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</si>
  <si>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</si>
  <si>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</si>
  <si>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</si>
  <si>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</si>
  <si>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</si>
  <si>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</si>
  <si>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</si>
  <si>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</si>
  <si>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</si>
  <si>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</si>
  <si>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</si>
  <si>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</si>
  <si>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</si>
  <si>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</si>
  <si>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</si>
  <si>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</si>
  <si>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</si>
  <si>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</si>
  <si>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</si>
  <si>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</si>
  <si>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</si>
  <si>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</si>
  <si>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</si>
  <si>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</si>
  <si>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</si>
  <si>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</si>
  <si>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</si>
  <si>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</si>
  <si>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</si>
  <si>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</si>
  <si>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</si>
  <si>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</si>
  <si>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</si>
  <si>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</si>
  <si>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</si>
  <si>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</si>
  <si>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</si>
  <si>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</si>
  <si>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</si>
  <si>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</si>
  <si>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</si>
  <si>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</si>
  <si>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</si>
  <si>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</si>
  <si>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</si>
  <si>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</si>
  <si>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</si>
  <si>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</si>
  <si>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</si>
  <si>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</si>
  <si>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</si>
  <si>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</si>
  <si>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</si>
  <si>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</si>
  <si>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</si>
  <si>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</si>
  <si>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</si>
  <si>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</si>
  <si>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</si>
  <si>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</si>
  <si>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</si>
  <si>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</si>
  <si>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</si>
  <si>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</si>
  <si>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</si>
  <si>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</si>
  <si>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</si>
  <si>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</si>
  <si>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12
1 б</t>
  </si>
  <si>
    <t>12
2 б</t>
  </si>
  <si>
    <t>12
3 б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</si>
  <si>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</si>
  <si>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</si>
  <si>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</si>
  <si>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</si>
  <si>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</si>
  <si>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</si>
  <si>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</si>
  <si>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Ориентироваться в содержании текста, отвечать на вопросы, используя явно заданную в тексте информацию. Интерпретировать информацию, отвечать на вопросы, используя неявно заданную информацию. Оценивать достоверность предложенной информации, строить оценочные суждения на основе текста (на материале предметов «русский язык» и «литература»)</t>
  </si>
  <si>
    <t>6.2</t>
  </si>
  <si>
    <t>Базовый</t>
  </si>
  <si>
    <t>3.1</t>
  </si>
  <si>
    <t>4.2</t>
  </si>
  <si>
    <t>6.2, 6.3, 6.4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</si>
  <si>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</si>
  <si>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</si>
  <si>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</si>
  <si>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</si>
  <si>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</si>
  <si>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</si>
  <si>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</si>
  <si>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</si>
  <si>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</si>
  <si>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Ориентироваться в содержании текста, отвечать на вопросы, используя явно заданную в тексте информацию (на материале предмета «химия»)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</si>
  <si>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</si>
  <si>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</si>
  <si>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Сопоставлять различные точки зрения, соотносить позицию автора с собственной точкой зрения. Устанавливать сходство и различие в оценках явлений, отраженных в произведении (на материале предмета «обществознание»)</t>
  </si>
  <si>
    <t>6.4.6</t>
  </si>
  <si>
    <t>Уровень сложно сти</t>
  </si>
  <si>
    <t>КДР: комплексная работа 8 кл. по ФГОС ООО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</si>
</sst>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7" t="e">
        <f>#REF!</f>
        <v>#REF!</v>
      </c>
      <c r="B1" s="108"/>
      <c r="C1" s="109"/>
      <c r="D1" s="39" t="s">
        <v>54</v>
      </c>
      <c r="E1" s="31"/>
      <c r="F1" s="110" t="e">
        <f>#REF!</f>
        <v>#REF!</v>
      </c>
      <c r="G1" s="111"/>
      <c r="H1" s="112" t="s">
        <v>51</v>
      </c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5" t="s">
        <v>52</v>
      </c>
      <c r="B3" s="113" t="s">
        <v>49</v>
      </c>
      <c r="C3" s="115" t="s">
        <v>48</v>
      </c>
      <c r="D3" s="102" t="s">
        <v>55</v>
      </c>
      <c r="E3" s="104" t="s">
        <v>50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5" t="s">
        <v>57</v>
      </c>
      <c r="W3" s="106"/>
      <c r="X3" s="106"/>
      <c r="Y3" s="106"/>
      <c r="Z3" s="105" t="s">
        <v>59</v>
      </c>
      <c r="AA3" s="106"/>
      <c r="AB3" s="106"/>
      <c r="AC3" s="106"/>
      <c r="AD3" s="100" t="s">
        <v>58</v>
      </c>
    </row>
    <row r="4" spans="1:30" ht="16.5" thickBot="1" x14ac:dyDescent="0.3">
      <c r="A4" s="105"/>
      <c r="B4" s="114"/>
      <c r="C4" s="116"/>
      <c r="D4" s="103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1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zoomScale="80" zoomScaleNormal="80" workbookViewId="0">
      <selection activeCell="C2" sqref="C2:W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1" spans="2:23" ht="15.75" thickBot="1" x14ac:dyDescent="0.3"/>
    <row r="2" spans="2:23" s="55" customFormat="1" ht="15.75" thickBot="1" x14ac:dyDescent="0.3">
      <c r="B2" s="59" t="s">
        <v>71</v>
      </c>
      <c r="C2" s="118">
        <v>81.401869158878498</v>
      </c>
      <c r="D2" s="118">
        <v>72.89719626168224</v>
      </c>
      <c r="E2" s="118">
        <v>66.355140186915889</v>
      </c>
      <c r="F2" s="118">
        <v>33.738317757009348</v>
      </c>
      <c r="G2" s="118">
        <v>42.89719626168224</v>
      </c>
      <c r="H2" s="118">
        <v>53.925233644859816</v>
      </c>
      <c r="I2" s="118">
        <v>41.308411214953274</v>
      </c>
      <c r="J2" s="118">
        <v>40.654205607476634</v>
      </c>
      <c r="K2" s="118">
        <v>65.981308411214954</v>
      </c>
      <c r="L2" s="118">
        <v>21.495327102803738</v>
      </c>
      <c r="M2" s="118">
        <v>69.158878504672899</v>
      </c>
      <c r="N2" s="118">
        <v>56.635514018691588</v>
      </c>
      <c r="O2" s="118">
        <v>59.719626168224302</v>
      </c>
      <c r="P2" s="118">
        <v>45.981308411214954</v>
      </c>
      <c r="Q2" s="118">
        <v>27.663551401869157</v>
      </c>
      <c r="R2" s="118">
        <v>13.364485981308411</v>
      </c>
      <c r="S2" s="118">
        <v>6.6355140186915893</v>
      </c>
      <c r="T2" s="118">
        <v>75.140186915887853</v>
      </c>
      <c r="U2" s="118">
        <v>77.383177570093451</v>
      </c>
      <c r="V2" s="118">
        <v>82.523364485981304</v>
      </c>
      <c r="W2" s="118">
        <v>36.635514018691588</v>
      </c>
    </row>
    <row r="3" spans="2:23" x14ac:dyDescent="0.25">
      <c r="C3" s="67">
        <v>1</v>
      </c>
      <c r="D3" s="68">
        <v>2</v>
      </c>
      <c r="E3" s="67">
        <v>3</v>
      </c>
      <c r="F3" s="68">
        <v>4</v>
      </c>
      <c r="G3" s="67">
        <v>5</v>
      </c>
      <c r="H3" s="68">
        <v>6</v>
      </c>
      <c r="I3" s="67">
        <v>7</v>
      </c>
      <c r="J3" s="68">
        <v>8</v>
      </c>
      <c r="K3" s="67">
        <v>9</v>
      </c>
      <c r="L3" s="68">
        <v>10</v>
      </c>
      <c r="M3" s="67">
        <v>11</v>
      </c>
      <c r="N3" s="68">
        <v>12</v>
      </c>
    </row>
    <row r="4" spans="2:23" x14ac:dyDescent="0.25">
      <c r="C4" s="8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23" x14ac:dyDescent="0.25">
      <c r="C5" s="8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2:23" x14ac:dyDescent="0.25">
      <c r="C6" s="8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23" x14ac:dyDescent="0.25">
      <c r="C7" s="55" t="s">
        <v>121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2:23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23" ht="21" x14ac:dyDescent="0.35">
      <c r="F9" s="63" t="str">
        <f>IF(COUNTIF(C2:J2,"")=0,"","Введите уровень успешности каждого задания")</f>
        <v/>
      </c>
    </row>
    <row r="10" spans="2:23" ht="54" x14ac:dyDescent="0.25">
      <c r="B10" s="78" t="s">
        <v>60</v>
      </c>
      <c r="C10" s="89" t="s">
        <v>62</v>
      </c>
      <c r="D10" s="89" t="s">
        <v>83</v>
      </c>
      <c r="E10" s="89" t="s">
        <v>120</v>
      </c>
      <c r="F10" s="89" t="s">
        <v>64</v>
      </c>
      <c r="G10" s="89" t="s">
        <v>61</v>
      </c>
      <c r="H10" s="89" t="s">
        <v>65</v>
      </c>
      <c r="I10" s="89" t="s">
        <v>78</v>
      </c>
    </row>
    <row r="11" spans="2:23" ht="15.75" x14ac:dyDescent="0.25">
      <c r="B11" s="97"/>
      <c r="C11" s="98" t="s">
        <v>93</v>
      </c>
      <c r="D11" s="99"/>
      <c r="E11" s="99"/>
      <c r="F11" s="99"/>
      <c r="G11" s="99"/>
      <c r="H11" s="99"/>
      <c r="I11" s="88"/>
    </row>
    <row r="12" spans="2:23" ht="78.75" x14ac:dyDescent="0.25">
      <c r="B12" s="90">
        <v>1</v>
      </c>
      <c r="C12" s="91" t="s">
        <v>97</v>
      </c>
      <c r="D12" s="92" t="s">
        <v>101</v>
      </c>
      <c r="E12" s="93" t="s">
        <v>102</v>
      </c>
      <c r="F12" s="94">
        <v>1</v>
      </c>
      <c r="G12" s="95">
        <f>IF(H12="","",H12*F12)</f>
        <v>81.401869158878498</v>
      </c>
      <c r="H12" s="96">
        <f>IF($C$2="","",$C$2)</f>
        <v>81.401869158878498</v>
      </c>
      <c r="I12" s="94" t="str">
        <f>IF(H12="",$F$9,IF(H12&gt;=$A$33,$C$33,IF(H12&gt;=$A$32,$C$32,IF(H12&gt;=$A$31,$C$31,IF(H12&gt;=$A$30,$C$30,$C$29)))))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23" ht="63" x14ac:dyDescent="0.25">
      <c r="B13" s="64">
        <v>2</v>
      </c>
      <c r="C13" s="84" t="s">
        <v>98</v>
      </c>
      <c r="D13" s="79" t="s">
        <v>103</v>
      </c>
      <c r="E13" s="75" t="s">
        <v>102</v>
      </c>
      <c r="F13" s="65">
        <v>1</v>
      </c>
      <c r="G13" s="80">
        <f t="shared" ref="G13:G26" si="0">IF(H13="","",H13*F13)</f>
        <v>72.89719626168224</v>
      </c>
      <c r="H13" s="66">
        <f>IF($D$2="","",$D$2)</f>
        <v>72.89719626168224</v>
      </c>
      <c r="I13" s="65" t="str">
        <f>IF(H13="",$F$9,IF(H13&gt;=$A$33,$C$33,IF(H13&gt;=$A$32,$C$32,IF(H13&gt;=$A$31,$C$31,IF(H13&gt;=$A$30,$C$30,$C$29)))))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23" ht="78.75" x14ac:dyDescent="0.25">
      <c r="B14" s="64">
        <v>3</v>
      </c>
      <c r="C14" s="83" t="s">
        <v>99</v>
      </c>
      <c r="D14" s="79" t="s">
        <v>104</v>
      </c>
      <c r="E14" s="75" t="s">
        <v>102</v>
      </c>
      <c r="F14" s="65">
        <v>1</v>
      </c>
      <c r="G14" s="80">
        <f t="shared" si="0"/>
        <v>66.355140186915889</v>
      </c>
      <c r="H14" s="66">
        <f>IF($E$2="","",$E$2)</f>
        <v>66.355140186915889</v>
      </c>
      <c r="I14" s="65" t="str">
        <f>IF(H14="",$F$9,IF(H14&gt;=$A$33,$C$33,IF(H14&gt;=$A$32,$C$32,IF(H14&gt;=$A$31,$C$31,IF(H14&gt;=$A$30,$C$30,$C$29)))))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23" ht="173.25" x14ac:dyDescent="0.25">
      <c r="B15" s="64">
        <v>4</v>
      </c>
      <c r="C15" s="83" t="s">
        <v>100</v>
      </c>
      <c r="D15" s="79" t="s">
        <v>105</v>
      </c>
      <c r="E15" s="75" t="s">
        <v>106</v>
      </c>
      <c r="F15" s="65">
        <v>2</v>
      </c>
      <c r="G15" s="80">
        <f t="shared" si="0"/>
        <v>67.476635514018696</v>
      </c>
      <c r="H15" s="66">
        <f>IF($F$2="","",$F$2)</f>
        <v>33.738317757009348</v>
      </c>
      <c r="I15" s="65" t="str">
        <f>IF(H15="",$F$9,IF(H15&gt;=$A$33,$C$33,IF(H15&gt;=$A$32,$C$32,IF(H15&gt;=$A$31,$C$31,IF(H15&gt;=$A$30,$C$30,$C$29)))))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6" spans="2:23" ht="15.75" x14ac:dyDescent="0.25">
      <c r="B16" s="97"/>
      <c r="C16" s="98" t="s">
        <v>94</v>
      </c>
      <c r="D16" s="99"/>
      <c r="E16" s="99"/>
      <c r="F16" s="99"/>
      <c r="G16" s="99"/>
      <c r="H16" s="99"/>
      <c r="I16" s="88"/>
    </row>
    <row r="17" spans="1:9" ht="47.25" x14ac:dyDescent="0.25">
      <c r="B17" s="64">
        <v>5</v>
      </c>
      <c r="C17" s="83" t="s">
        <v>107</v>
      </c>
      <c r="D17" s="79" t="s">
        <v>108</v>
      </c>
      <c r="E17" s="75" t="s">
        <v>102</v>
      </c>
      <c r="F17" s="65">
        <v>1</v>
      </c>
      <c r="G17" s="80">
        <f t="shared" si="0"/>
        <v>42.89719626168224</v>
      </c>
      <c r="H17" s="66">
        <f>IF($G$2="","",$G$2)</f>
        <v>42.89719626168224</v>
      </c>
      <c r="I17" s="65" t="str">
        <f>IF(H17="",$F$9,IF(H17&gt;=$A$33,$C$33,IF(H17&gt;=$A$32,$C$32,IF(H17&gt;=$A$31,$C$31,IF(H17&gt;=$A$30,$C$30,$C$29)))))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8" spans="1:9" ht="78.75" x14ac:dyDescent="0.25">
      <c r="B18" s="64">
        <v>6</v>
      </c>
      <c r="C18" s="83" t="s">
        <v>109</v>
      </c>
      <c r="D18" s="79" t="s">
        <v>110</v>
      </c>
      <c r="E18" s="75" t="s">
        <v>106</v>
      </c>
      <c r="F18" s="65">
        <v>2</v>
      </c>
      <c r="G18" s="80">
        <f t="shared" si="0"/>
        <v>107.85046728971963</v>
      </c>
      <c r="H18" s="66">
        <f>IF($H$2="","",$H$2)</f>
        <v>53.925233644859816</v>
      </c>
      <c r="I18" s="65" t="str">
        <f>IF(H18="",$F$9,IF(H18&gt;=$A$33,$C$33,IF(H18&gt;=$A$32,$C$32,IF(H18&gt;=$A$31,$C$31,IF(H18&gt;=$A$30,$C$30,$C$29)))))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9" spans="1:9" ht="78.75" x14ac:dyDescent="0.25">
      <c r="B19" s="64">
        <v>7</v>
      </c>
      <c r="C19" s="83" t="s">
        <v>111</v>
      </c>
      <c r="D19" s="79" t="s">
        <v>110</v>
      </c>
      <c r="E19" s="75" t="s">
        <v>102</v>
      </c>
      <c r="F19" s="65">
        <v>1</v>
      </c>
      <c r="G19" s="80">
        <f t="shared" si="0"/>
        <v>41.308411214953274</v>
      </c>
      <c r="H19" s="66">
        <f>IF($I$2="","",$I$2)</f>
        <v>41.308411214953274</v>
      </c>
      <c r="I19" s="65" t="str">
        <f>IF(H19="",$F$9,IF(H19&gt;=$A$33,$C$33,IF(H19&gt;=$A$32,$C$32,IF(H19&gt;=$A$31,$C$31,IF(H19&gt;=$A$30,$C$30,$C$29)))))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0" spans="1:9" ht="15.75" x14ac:dyDescent="0.25">
      <c r="B20" s="97"/>
      <c r="C20" s="98" t="s">
        <v>95</v>
      </c>
      <c r="D20" s="99"/>
      <c r="E20" s="99"/>
      <c r="F20" s="99"/>
      <c r="G20" s="99"/>
      <c r="H20" s="99"/>
      <c r="I20" s="88"/>
    </row>
    <row r="21" spans="1:9" ht="63" x14ac:dyDescent="0.25">
      <c r="B21" s="64">
        <v>8</v>
      </c>
      <c r="C21" s="83" t="s">
        <v>112</v>
      </c>
      <c r="D21" s="79" t="s">
        <v>104</v>
      </c>
      <c r="E21" s="75" t="s">
        <v>106</v>
      </c>
      <c r="F21" s="65">
        <v>2</v>
      </c>
      <c r="G21" s="80">
        <f t="shared" si="0"/>
        <v>81.308411214953267</v>
      </c>
      <c r="H21" s="66">
        <f>IF($J$2="","",$J$2)</f>
        <v>40.654205607476634</v>
      </c>
      <c r="I21" s="65" t="str">
        <f>IF(H21="",$F$9,IF(H21&gt;=$A$33,$C$33,IF(H21&gt;=$A$32,$C$32,IF(H21&gt;=$A$31,$C$31,IF(H21&gt;=$A$30,$C$30,$C$29)))))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2" spans="1:9" ht="63" x14ac:dyDescent="0.25">
      <c r="B22" s="64">
        <v>9</v>
      </c>
      <c r="C22" s="83" t="s">
        <v>113</v>
      </c>
      <c r="D22" s="79" t="s">
        <v>114</v>
      </c>
      <c r="E22" s="75" t="s">
        <v>102</v>
      </c>
      <c r="F22" s="65">
        <v>1</v>
      </c>
      <c r="G22" s="80">
        <f t="shared" si="0"/>
        <v>65.981308411214954</v>
      </c>
      <c r="H22" s="66">
        <f>IF($K$2="","",$K$2)</f>
        <v>65.981308411214954</v>
      </c>
      <c r="I22" s="65" t="str">
        <f>IF(H22="",$F$9,IF(H22&gt;=$A$33,$C$33,IF(H22&gt;=$A$32,$C$32,IF(H22&gt;=$A$31,$C$31,IF(H22&gt;=$A$30,$C$30,$C$29)))))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3" spans="1:9" ht="63" x14ac:dyDescent="0.25">
      <c r="B23" s="64">
        <v>10</v>
      </c>
      <c r="C23" s="83" t="s">
        <v>115</v>
      </c>
      <c r="D23" s="79" t="s">
        <v>101</v>
      </c>
      <c r="E23" s="75" t="s">
        <v>102</v>
      </c>
      <c r="F23" s="65">
        <v>1</v>
      </c>
      <c r="G23" s="80">
        <f t="shared" si="0"/>
        <v>21.495327102803738</v>
      </c>
      <c r="H23" s="66">
        <f>IF($L$2="","",$L$2)</f>
        <v>21.495327102803738</v>
      </c>
      <c r="I23" s="65" t="str">
        <f>IF(H23="",$F$9,IF(H23&gt;=$A$33,$C$33,IF(H23&gt;=$A$32,$C$32,IF(H23&gt;=$A$31,$C$31,IF(H23&gt;=$A$30,$C$30,$C$29)))))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4" spans="1:9" ht="15.75" x14ac:dyDescent="0.25">
      <c r="B24" s="97"/>
      <c r="C24" s="98" t="s">
        <v>96</v>
      </c>
      <c r="D24" s="99"/>
      <c r="E24" s="99"/>
      <c r="F24" s="99"/>
      <c r="G24" s="99"/>
      <c r="H24" s="99"/>
      <c r="I24" s="88"/>
    </row>
    <row r="25" spans="1:9" ht="47.25" x14ac:dyDescent="0.25">
      <c r="B25" s="64">
        <v>11</v>
      </c>
      <c r="C25" s="83" t="s">
        <v>116</v>
      </c>
      <c r="D25" s="79" t="s">
        <v>117</v>
      </c>
      <c r="E25" s="75" t="s">
        <v>102</v>
      </c>
      <c r="F25" s="65">
        <v>1</v>
      </c>
      <c r="G25" s="80">
        <f t="shared" si="0"/>
        <v>69.158878504672899</v>
      </c>
      <c r="H25" s="66">
        <f>IF($M$2="","",$M$2)</f>
        <v>69.158878504672899</v>
      </c>
      <c r="I25" s="65" t="str">
        <f>IF(H25="",$F$9,IF(H25&gt;=$A$33,$C$33,IF(H25&gt;=$A$32,$C$32,IF(H25&gt;=$A$31,$C$31,IF(H25&gt;=$A$30,$C$30,$C$29)))))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6" spans="1:9" ht="110.25" x14ac:dyDescent="0.25">
      <c r="B26" s="64">
        <v>12</v>
      </c>
      <c r="C26" s="83" t="s">
        <v>118</v>
      </c>
      <c r="D26" s="79" t="s">
        <v>119</v>
      </c>
      <c r="E26" s="75" t="s">
        <v>106</v>
      </c>
      <c r="F26" s="65">
        <v>3</v>
      </c>
      <c r="G26" s="80">
        <f t="shared" si="0"/>
        <v>169.90654205607476</v>
      </c>
      <c r="H26" s="66">
        <f>IF($N$2="","",$N$2)</f>
        <v>56.635514018691588</v>
      </c>
      <c r="I26" s="65" t="str">
        <f>IF(H26="",$F$9,IF(H26&gt;=$A$33,$C$33,IF(H26&gt;=$A$32,$C$32,IF(H26&gt;=$A$31,$C$31,IF(H26&gt;=$A$30,$C$30,$C$29)))))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8" spans="1:9" ht="15.75" x14ac:dyDescent="0.25">
      <c r="A28" t="s">
        <v>77</v>
      </c>
      <c r="B28" t="s">
        <v>76</v>
      </c>
      <c r="C28" s="57" t="s">
        <v>66</v>
      </c>
    </row>
    <row r="29" spans="1:9" ht="15.75" x14ac:dyDescent="0.25">
      <c r="A29" s="56">
        <v>0</v>
      </c>
      <c r="B29" s="56">
        <f>A30-0.01</f>
        <v>0.28999999999999998</v>
      </c>
      <c r="C29" s="58" t="s">
        <v>67</v>
      </c>
    </row>
    <row r="30" spans="1:9" ht="15.75" x14ac:dyDescent="0.25">
      <c r="A30" s="56">
        <v>0.3</v>
      </c>
      <c r="B30" s="56">
        <f t="shared" ref="B30:B32" si="1">A31-0.01</f>
        <v>0.49</v>
      </c>
      <c r="C30" s="58" t="s">
        <v>68</v>
      </c>
    </row>
    <row r="31" spans="1:9" ht="15.75" x14ac:dyDescent="0.25">
      <c r="A31" s="56">
        <v>0.5</v>
      </c>
      <c r="B31" s="56">
        <f t="shared" si="1"/>
        <v>0.69</v>
      </c>
      <c r="C31" s="58" t="s">
        <v>82</v>
      </c>
    </row>
    <row r="32" spans="1:9" ht="15.75" x14ac:dyDescent="0.25">
      <c r="A32" s="56">
        <v>0.7</v>
      </c>
      <c r="B32" s="56">
        <f t="shared" si="1"/>
        <v>0.89</v>
      </c>
      <c r="C32" s="58" t="s">
        <v>69</v>
      </c>
    </row>
    <row r="33" spans="1:3" ht="15.75" x14ac:dyDescent="0.25">
      <c r="A33" s="56">
        <v>0.9</v>
      </c>
      <c r="B33" s="56">
        <v>1</v>
      </c>
      <c r="C33" s="58" t="s">
        <v>70</v>
      </c>
    </row>
  </sheetData>
  <sheetProtection sheet="1" objects="1" scenarios="1" formatRows="0"/>
  <conditionalFormatting sqref="A29:C30">
    <cfRule type="expression" dxfId="3" priority="1">
      <formula>$I29&lt;$A$31</formula>
    </cfRule>
  </conditionalFormatting>
  <conditionalFormatting sqref="I12:I15 I17:I19 I21:I23 I25:I26">
    <cfRule type="expression" dxfId="2" priority="1789">
      <formula>$H12&lt;$A$31</formula>
    </cfRule>
  </conditionalFormatting>
  <pageMargins left="0.7" right="0.7" top="0.75" bottom="0.75" header="0.3" footer="0.3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zoomScale="80" zoomScaleNormal="80" workbookViewId="0">
      <selection activeCell="C8" sqref="C8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3" style="55" customWidth="1"/>
    <col min="9" max="10" width="62.42578125" style="55" customWidth="1"/>
    <col min="11" max="16384" width="9.140625" style="55"/>
  </cols>
  <sheetData>
    <row r="1" spans="2:19" ht="15.75" customHeight="1" x14ac:dyDescent="0.25">
      <c r="C1" s="117" t="s">
        <v>75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9" s="61" customFormat="1" x14ac:dyDescent="0.25">
      <c r="B2" s="60" t="s">
        <v>71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19" ht="25.5" x14ac:dyDescent="0.25">
      <c r="C3" s="86">
        <v>1</v>
      </c>
      <c r="D3" s="86">
        <v>2</v>
      </c>
      <c r="E3" s="86">
        <v>3</v>
      </c>
      <c r="F3" s="86" t="s">
        <v>84</v>
      </c>
      <c r="G3" s="86" t="s">
        <v>85</v>
      </c>
      <c r="H3" s="86">
        <v>5</v>
      </c>
      <c r="I3" s="86" t="s">
        <v>86</v>
      </c>
      <c r="J3" s="87" t="s">
        <v>87</v>
      </c>
      <c r="K3" s="87">
        <v>7</v>
      </c>
      <c r="L3" s="87" t="s">
        <v>88</v>
      </c>
      <c r="M3" s="87" t="s">
        <v>89</v>
      </c>
      <c r="N3" s="87">
        <v>9</v>
      </c>
      <c r="O3" s="87">
        <v>10</v>
      </c>
      <c r="P3" s="86">
        <v>11</v>
      </c>
      <c r="Q3" s="87" t="s">
        <v>90</v>
      </c>
      <c r="R3" s="86" t="s">
        <v>91</v>
      </c>
      <c r="S3" s="87" t="s">
        <v>92</v>
      </c>
    </row>
    <row r="4" spans="2:19" x14ac:dyDescent="0.25">
      <c r="B4" s="69" t="s">
        <v>81</v>
      </c>
      <c r="C4" s="85">
        <f>IF(LEN(C3)&lt;4,1,1*LEFT(RIGHT(C3,3),1))</f>
        <v>1</v>
      </c>
      <c r="D4" s="85">
        <f t="shared" ref="D4:S4" si="0">IF(LEN(D3)&lt;4,1,1*LEFT(RIGHT(D3,3),1))</f>
        <v>1</v>
      </c>
      <c r="E4" s="85">
        <f t="shared" si="0"/>
        <v>1</v>
      </c>
      <c r="F4" s="85">
        <f t="shared" si="0"/>
        <v>1</v>
      </c>
      <c r="G4" s="85">
        <f t="shared" si="0"/>
        <v>2</v>
      </c>
      <c r="H4" s="85">
        <f t="shared" si="0"/>
        <v>1</v>
      </c>
      <c r="I4" s="85">
        <f t="shared" si="0"/>
        <v>1</v>
      </c>
      <c r="J4" s="85">
        <f t="shared" si="0"/>
        <v>2</v>
      </c>
      <c r="K4" s="85">
        <f t="shared" si="0"/>
        <v>1</v>
      </c>
      <c r="L4" s="85">
        <f t="shared" si="0"/>
        <v>1</v>
      </c>
      <c r="M4" s="85">
        <f t="shared" si="0"/>
        <v>2</v>
      </c>
      <c r="N4" s="85">
        <f t="shared" si="0"/>
        <v>1</v>
      </c>
      <c r="O4" s="85">
        <f t="shared" si="0"/>
        <v>1</v>
      </c>
      <c r="P4" s="85">
        <f t="shared" si="0"/>
        <v>1</v>
      </c>
      <c r="Q4" s="85">
        <f t="shared" si="0"/>
        <v>1</v>
      </c>
      <c r="R4" s="85">
        <f t="shared" si="0"/>
        <v>2</v>
      </c>
      <c r="S4" s="85">
        <f t="shared" si="0"/>
        <v>3</v>
      </c>
    </row>
    <row r="5" spans="2:19" x14ac:dyDescent="0.25">
      <c r="B5" s="69" t="s">
        <v>79</v>
      </c>
      <c r="C5" s="85">
        <f>IF(LEN(C3)&lt;4,C3,LEFT(C3,LEN(C3)-4))</f>
        <v>1</v>
      </c>
      <c r="D5" s="85">
        <f t="shared" ref="D5:S5" si="1">IF(LEN(D3)&lt;4,D3,LEFT(D3,LEN(D3)-4))</f>
        <v>2</v>
      </c>
      <c r="E5" s="85">
        <f t="shared" si="1"/>
        <v>3</v>
      </c>
      <c r="F5" s="85" t="str">
        <f t="shared" si="1"/>
        <v>4</v>
      </c>
      <c r="G5" s="85" t="str">
        <f t="shared" si="1"/>
        <v>4</v>
      </c>
      <c r="H5" s="85">
        <f t="shared" si="1"/>
        <v>5</v>
      </c>
      <c r="I5" s="85" t="str">
        <f t="shared" si="1"/>
        <v>6</v>
      </c>
      <c r="J5" s="85" t="str">
        <f t="shared" si="1"/>
        <v>6</v>
      </c>
      <c r="K5" s="85">
        <f t="shared" si="1"/>
        <v>7</v>
      </c>
      <c r="L5" s="85" t="str">
        <f t="shared" si="1"/>
        <v>8</v>
      </c>
      <c r="M5" s="85" t="str">
        <f t="shared" si="1"/>
        <v>8</v>
      </c>
      <c r="N5" s="85">
        <f t="shared" si="1"/>
        <v>9</v>
      </c>
      <c r="O5" s="85">
        <f t="shared" si="1"/>
        <v>10</v>
      </c>
      <c r="P5" s="85">
        <f t="shared" si="1"/>
        <v>11</v>
      </c>
      <c r="Q5" s="85" t="str">
        <f t="shared" si="1"/>
        <v>12</v>
      </c>
      <c r="R5" s="85" t="str">
        <f t="shared" si="1"/>
        <v>12</v>
      </c>
      <c r="S5" s="85" t="str">
        <f t="shared" si="1"/>
        <v>12</v>
      </c>
    </row>
    <row r="6" spans="2:19" x14ac:dyDescent="0.25">
      <c r="B6" s="69" t="s">
        <v>80</v>
      </c>
      <c r="C6" s="85">
        <f>C4*C2</f>
        <v>0</v>
      </c>
      <c r="D6" s="85">
        <f t="shared" ref="D6:S6" si="2">D4*D2</f>
        <v>0</v>
      </c>
      <c r="E6" s="85">
        <f t="shared" si="2"/>
        <v>0</v>
      </c>
      <c r="F6" s="85">
        <f t="shared" si="2"/>
        <v>0</v>
      </c>
      <c r="G6" s="85">
        <f t="shared" si="2"/>
        <v>0</v>
      </c>
      <c r="H6" s="85">
        <f t="shared" si="2"/>
        <v>0</v>
      </c>
      <c r="I6" s="85">
        <f t="shared" si="2"/>
        <v>0</v>
      </c>
      <c r="J6" s="85">
        <f t="shared" si="2"/>
        <v>0</v>
      </c>
      <c r="K6" s="85">
        <f t="shared" si="2"/>
        <v>0</v>
      </c>
      <c r="L6" s="85">
        <f t="shared" si="2"/>
        <v>0</v>
      </c>
      <c r="M6" s="85">
        <f t="shared" si="2"/>
        <v>0</v>
      </c>
      <c r="N6" s="85">
        <f t="shared" si="2"/>
        <v>0</v>
      </c>
      <c r="O6" s="85">
        <f t="shared" si="2"/>
        <v>0</v>
      </c>
      <c r="P6" s="85">
        <f t="shared" si="2"/>
        <v>0</v>
      </c>
      <c r="Q6" s="85">
        <f t="shared" si="2"/>
        <v>0</v>
      </c>
      <c r="R6" s="85">
        <f t="shared" si="2"/>
        <v>0</v>
      </c>
      <c r="S6" s="85">
        <f t="shared" si="2"/>
        <v>0</v>
      </c>
    </row>
    <row r="7" spans="2:19" x14ac:dyDescent="0.25">
      <c r="C7" s="55" t="s">
        <v>121</v>
      </c>
    </row>
    <row r="8" spans="2:19" x14ac:dyDescent="0.25">
      <c r="C8" s="55" t="s">
        <v>73</v>
      </c>
      <c r="D8" s="55" t="s">
        <v>72</v>
      </c>
    </row>
    <row r="9" spans="2:19" ht="21" x14ac:dyDescent="0.35">
      <c r="F9" s="77" t="str">
        <f>IF(COUNTIF(C2:S2,"")=0,"","Введите уровень успешности каждого задания")</f>
        <v>Введите уровень успешности каждого задания</v>
      </c>
    </row>
    <row r="10" spans="2:19" ht="63" x14ac:dyDescent="0.25">
      <c r="B10" s="78" t="s">
        <v>60</v>
      </c>
      <c r="C10" s="78" t="s">
        <v>62</v>
      </c>
      <c r="D10" s="78" t="s">
        <v>83</v>
      </c>
      <c r="E10" s="74" t="s">
        <v>63</v>
      </c>
      <c r="F10" s="74" t="s">
        <v>64</v>
      </c>
      <c r="G10" s="74" t="s">
        <v>61</v>
      </c>
      <c r="H10" s="74" t="s">
        <v>65</v>
      </c>
      <c r="I10" s="74" t="s">
        <v>78</v>
      </c>
    </row>
    <row r="11" spans="2:19" ht="15.75" x14ac:dyDescent="0.25">
      <c r="B11" s="97"/>
      <c r="C11" s="98" t="s">
        <v>93</v>
      </c>
      <c r="D11" s="99"/>
      <c r="E11" s="99"/>
      <c r="F11" s="99"/>
      <c r="G11" s="74"/>
      <c r="H11" s="74"/>
      <c r="I11" s="74"/>
    </row>
    <row r="12" spans="2:19" ht="78.75" x14ac:dyDescent="0.25">
      <c r="B12" s="90">
        <v>1</v>
      </c>
      <c r="C12" s="91" t="s">
        <v>97</v>
      </c>
      <c r="D12" s="92" t="s">
        <v>101</v>
      </c>
      <c r="E12" s="93" t="s">
        <v>102</v>
      </c>
      <c r="F12" s="94">
        <v>1</v>
      </c>
      <c r="G12" s="80" t="str">
        <f>IF(H12="","",H12*F12)</f>
        <v/>
      </c>
      <c r="H12" s="76" t="str">
        <f>IF(COUNTIFS($C$5:$S$5,$B12,$C$2:$S$2,"")=0,SUMIFS($C$6:$S$6,$C$5:$S$5,$B12)/$F12/100,"")</f>
        <v/>
      </c>
      <c r="I12" s="75" t="str">
        <f>IF(H12="",$F$9,IF(H12&gt;=$A$33,$C$33,IF(H12&gt;=$A$32,$C$32,IF(H12&gt;=$A$31,$C$31,IF(H12&gt;=$A$30,$C$30,$C$29)))))</f>
        <v>Введите уровень успешности каждого задания</v>
      </c>
    </row>
    <row r="13" spans="2:19" ht="63" x14ac:dyDescent="0.25">
      <c r="B13" s="64">
        <v>2</v>
      </c>
      <c r="C13" s="84" t="s">
        <v>98</v>
      </c>
      <c r="D13" s="79" t="s">
        <v>103</v>
      </c>
      <c r="E13" s="75" t="s">
        <v>102</v>
      </c>
      <c r="F13" s="65">
        <v>1</v>
      </c>
      <c r="G13" s="80" t="str">
        <f t="shared" ref="G13:G26" si="3">IF(H13="","",H13*F13)</f>
        <v/>
      </c>
      <c r="H13" s="76" t="str">
        <f>IF(COUNTIFS($C$5:$S$5,$B13,$C$2:$S$2,"")=0,SUMIFS($C$6:$S$6,$C$5:$S$5,$B13)/$F13/100,"")</f>
        <v/>
      </c>
      <c r="I13" s="75" t="str">
        <f>IF(H13="",$F$9,IF(H13&gt;=$A$33,$C$33,IF(H13&gt;=$A$32,$C$32,IF(H13&gt;=$A$31,$C$31,IF(H13&gt;=$A$30,$C$30,$C$29)))))</f>
        <v>Введите уровень успешности каждого задания</v>
      </c>
    </row>
    <row r="14" spans="2:19" ht="78.75" x14ac:dyDescent="0.25">
      <c r="B14" s="64">
        <v>3</v>
      </c>
      <c r="C14" s="83" t="s">
        <v>99</v>
      </c>
      <c r="D14" s="79" t="s">
        <v>104</v>
      </c>
      <c r="E14" s="75" t="s">
        <v>102</v>
      </c>
      <c r="F14" s="65">
        <v>1</v>
      </c>
      <c r="G14" s="80" t="str">
        <f t="shared" si="3"/>
        <v/>
      </c>
      <c r="H14" s="76" t="str">
        <f>IF(COUNTIFS($C$5:$S$5,$B14,$C$2:$S$2,"")=0,SUMIFS($C$6:$S$6,$C$5:$S$5,$B14)/$F14/100,"")</f>
        <v/>
      </c>
      <c r="I14" s="75" t="str">
        <f>IF(H14="",$F$9,IF(H14&gt;=$A$33,$C$33,IF(H14&gt;=$A$32,$C$32,IF(H14&gt;=$A$31,$C$31,IF(H14&gt;=$A$30,$C$30,$C$29)))))</f>
        <v>Введите уровень успешности каждого задания</v>
      </c>
    </row>
    <row r="15" spans="2:19" ht="173.25" x14ac:dyDescent="0.25">
      <c r="B15" s="64">
        <v>4</v>
      </c>
      <c r="C15" s="83" t="s">
        <v>100</v>
      </c>
      <c r="D15" s="79" t="s">
        <v>105</v>
      </c>
      <c r="E15" s="75" t="s">
        <v>106</v>
      </c>
      <c r="F15" s="65">
        <v>2</v>
      </c>
      <c r="G15" s="80" t="str">
        <f t="shared" si="3"/>
        <v/>
      </c>
      <c r="H15" s="76" t="str">
        <f>IF(COUNTIFS($C$5:$S$5,$B15,$C$2:$S$2,"")=0,SUMIFS($C$6:$S$6,$C$5:$S$5,$B15)/$F15/100,"")</f>
        <v/>
      </c>
      <c r="I15" s="75" t="str">
        <f>IF(H15="",$F$9,IF(H15&gt;=$A$33,$C$33,IF(H15&gt;=$A$32,$C$32,IF(H15&gt;=$A$31,$C$31,IF(H15&gt;=$A$30,$C$30,$C$29)))))</f>
        <v>Введите уровень успешности каждого задания</v>
      </c>
    </row>
    <row r="16" spans="2:19" ht="15.75" x14ac:dyDescent="0.25">
      <c r="B16" s="97"/>
      <c r="C16" s="98" t="s">
        <v>94</v>
      </c>
      <c r="D16" s="99"/>
      <c r="E16" s="99"/>
      <c r="F16" s="99"/>
      <c r="G16" s="80"/>
      <c r="H16" s="76"/>
      <c r="I16" s="75"/>
    </row>
    <row r="17" spans="1:9" ht="47.25" x14ac:dyDescent="0.25">
      <c r="B17" s="64">
        <v>5</v>
      </c>
      <c r="C17" s="83" t="s">
        <v>107</v>
      </c>
      <c r="D17" s="79" t="s">
        <v>108</v>
      </c>
      <c r="E17" s="75" t="s">
        <v>102</v>
      </c>
      <c r="F17" s="65">
        <v>1</v>
      </c>
      <c r="G17" s="80" t="str">
        <f t="shared" si="3"/>
        <v/>
      </c>
      <c r="H17" s="76" t="str">
        <f>IF(COUNTIFS($C$5:$S$5,$B17,$C$2:$S$2,"")=0,SUMIFS($C$6:$S$6,$C$5:$S$5,$B17)/$F17/100,"")</f>
        <v/>
      </c>
      <c r="I17" s="75" t="str">
        <f>IF(H17="",$F$9,IF(H17&gt;=$A$33,$C$33,IF(H17&gt;=$A$32,$C$32,IF(H17&gt;=$A$31,$C$31,IF(H17&gt;=$A$30,$C$30,$C$29)))))</f>
        <v>Введите уровень успешности каждого задания</v>
      </c>
    </row>
    <row r="18" spans="1:9" ht="78.75" x14ac:dyDescent="0.25">
      <c r="B18" s="64">
        <v>6</v>
      </c>
      <c r="C18" s="83" t="s">
        <v>109</v>
      </c>
      <c r="D18" s="79" t="s">
        <v>110</v>
      </c>
      <c r="E18" s="75" t="s">
        <v>106</v>
      </c>
      <c r="F18" s="65">
        <v>2</v>
      </c>
      <c r="G18" s="80" t="str">
        <f t="shared" si="3"/>
        <v/>
      </c>
      <c r="H18" s="76" t="str">
        <f>IF(COUNTIFS($C$5:$S$5,$B18,$C$2:$S$2,"")=0,SUMIFS($C$6:$S$6,$C$5:$S$5,$B18)/$F18/100,"")</f>
        <v/>
      </c>
      <c r="I18" s="75" t="str">
        <f>IF(H18="",$F$9,IF(H18&gt;=$A$33,$C$33,IF(H18&gt;=$A$32,$C$32,IF(H18&gt;=$A$31,$C$31,IF(H18&gt;=$A$30,$C$30,$C$29)))))</f>
        <v>Введите уровень успешности каждого задания</v>
      </c>
    </row>
    <row r="19" spans="1:9" ht="78.75" x14ac:dyDescent="0.25">
      <c r="B19" s="64">
        <v>7</v>
      </c>
      <c r="C19" s="83" t="s">
        <v>111</v>
      </c>
      <c r="D19" s="79" t="s">
        <v>110</v>
      </c>
      <c r="E19" s="75" t="s">
        <v>102</v>
      </c>
      <c r="F19" s="65">
        <v>1</v>
      </c>
      <c r="G19" s="80" t="str">
        <f t="shared" si="3"/>
        <v/>
      </c>
      <c r="H19" s="76" t="str">
        <f>IF(COUNTIFS($C$5:$S$5,$B19,$C$2:$S$2,"")=0,SUMIFS($C$6:$S$6,$C$5:$S$5,$B19)/$F19/100,"")</f>
        <v/>
      </c>
      <c r="I19" s="75" t="str">
        <f>IF(H19="",$F$9,IF(H19&gt;=$A$33,$C$33,IF(H19&gt;=$A$32,$C$32,IF(H19&gt;=$A$31,$C$31,IF(H19&gt;=$A$30,$C$30,$C$29)))))</f>
        <v>Введите уровень успешности каждого задания</v>
      </c>
    </row>
    <row r="20" spans="1:9" ht="15.75" x14ac:dyDescent="0.25">
      <c r="B20" s="97"/>
      <c r="C20" s="98" t="s">
        <v>95</v>
      </c>
      <c r="D20" s="99"/>
      <c r="E20" s="99"/>
      <c r="F20" s="99"/>
      <c r="G20" s="80"/>
      <c r="H20" s="76"/>
      <c r="I20" s="75"/>
    </row>
    <row r="21" spans="1:9" ht="63" x14ac:dyDescent="0.25">
      <c r="B21" s="64">
        <v>8</v>
      </c>
      <c r="C21" s="83" t="s">
        <v>112</v>
      </c>
      <c r="D21" s="79" t="s">
        <v>104</v>
      </c>
      <c r="E21" s="75" t="s">
        <v>106</v>
      </c>
      <c r="F21" s="65">
        <v>2</v>
      </c>
      <c r="G21" s="80" t="str">
        <f t="shared" si="3"/>
        <v/>
      </c>
      <c r="H21" s="76" t="str">
        <f>IF(COUNTIFS($C$5:$S$5,$B21,$C$2:$S$2,"")=0,SUMIFS($C$6:$S$6,$C$5:$S$5,$B21)/$F21/100,"")</f>
        <v/>
      </c>
      <c r="I21" s="75" t="str">
        <f>IF(H21="",$F$9,IF(H21&gt;=$A$33,$C$33,IF(H21&gt;=$A$32,$C$32,IF(H21&gt;=$A$31,$C$31,IF(H21&gt;=$A$30,$C$30,$C$29)))))</f>
        <v>Введите уровень успешности каждого задания</v>
      </c>
    </row>
    <row r="22" spans="1:9" ht="63" x14ac:dyDescent="0.25">
      <c r="B22" s="64">
        <v>9</v>
      </c>
      <c r="C22" s="83" t="s">
        <v>113</v>
      </c>
      <c r="D22" s="79" t="s">
        <v>114</v>
      </c>
      <c r="E22" s="75" t="s">
        <v>102</v>
      </c>
      <c r="F22" s="65">
        <v>1</v>
      </c>
      <c r="G22" s="80" t="str">
        <f t="shared" si="3"/>
        <v/>
      </c>
      <c r="H22" s="76" t="str">
        <f>IF(COUNTIFS($C$5:$S$5,$B22,$C$2:$S$2,"")=0,SUMIFS($C$6:$S$6,$C$5:$S$5,$B22)/$F22/100,"")</f>
        <v/>
      </c>
      <c r="I22" s="75" t="str">
        <f>IF(H22="",$F$9,IF(H22&gt;=$A$33,$C$33,IF(H22&gt;=$A$32,$C$32,IF(H22&gt;=$A$31,$C$31,IF(H22&gt;=$A$30,$C$30,$C$29)))))</f>
        <v>Введите уровень успешности каждого задания</v>
      </c>
    </row>
    <row r="23" spans="1:9" ht="63" x14ac:dyDescent="0.25">
      <c r="B23" s="64">
        <v>10</v>
      </c>
      <c r="C23" s="83" t="s">
        <v>115</v>
      </c>
      <c r="D23" s="79" t="s">
        <v>101</v>
      </c>
      <c r="E23" s="75" t="s">
        <v>102</v>
      </c>
      <c r="F23" s="65">
        <v>1</v>
      </c>
      <c r="G23" s="80" t="str">
        <f t="shared" si="3"/>
        <v/>
      </c>
      <c r="H23" s="76" t="str">
        <f>IF(COUNTIFS($C$5:$S$5,$B23,$C$2:$S$2,"")=0,SUMIFS($C$6:$S$6,$C$5:$S$5,$B23)/$F23/100,"")</f>
        <v/>
      </c>
      <c r="I23" s="75" t="str">
        <f>IF(H23="",$F$9,IF(H23&gt;=$A$33,$C$33,IF(H23&gt;=$A$32,$C$32,IF(H23&gt;=$A$31,$C$31,IF(H23&gt;=$A$30,$C$30,$C$29)))))</f>
        <v>Введите уровень успешности каждого задания</v>
      </c>
    </row>
    <row r="24" spans="1:9" ht="15.75" x14ac:dyDescent="0.25">
      <c r="B24" s="97"/>
      <c r="C24" s="98" t="s">
        <v>96</v>
      </c>
      <c r="D24" s="99"/>
      <c r="E24" s="99"/>
      <c r="F24" s="99"/>
      <c r="G24" s="80"/>
      <c r="H24" s="76"/>
      <c r="I24" s="75"/>
    </row>
    <row r="25" spans="1:9" ht="47.25" x14ac:dyDescent="0.25">
      <c r="B25" s="64">
        <v>11</v>
      </c>
      <c r="C25" s="83" t="s">
        <v>116</v>
      </c>
      <c r="D25" s="79" t="s">
        <v>117</v>
      </c>
      <c r="E25" s="75" t="s">
        <v>102</v>
      </c>
      <c r="F25" s="65">
        <v>1</v>
      </c>
      <c r="G25" s="80" t="str">
        <f t="shared" si="3"/>
        <v/>
      </c>
      <c r="H25" s="76" t="str">
        <f>IF(COUNTIFS($C$5:$S$5,$B25,$C$2:$S$2,"")=0,SUMIFS($C$6:$S$6,$C$5:$S$5,$B25)/$F25/100,"")</f>
        <v/>
      </c>
      <c r="I25" s="75" t="str">
        <f>IF(H25="",$F$9,IF(H25&gt;=$A$33,$C$33,IF(H25&gt;=$A$32,$C$32,IF(H25&gt;=$A$31,$C$31,IF(H25&gt;=$A$30,$C$30,$C$29)))))</f>
        <v>Введите уровень успешности каждого задания</v>
      </c>
    </row>
    <row r="26" spans="1:9" ht="110.25" x14ac:dyDescent="0.25">
      <c r="B26" s="64">
        <v>12</v>
      </c>
      <c r="C26" s="83" t="s">
        <v>118</v>
      </c>
      <c r="D26" s="79" t="s">
        <v>119</v>
      </c>
      <c r="E26" s="75" t="s">
        <v>106</v>
      </c>
      <c r="F26" s="65">
        <v>3</v>
      </c>
      <c r="G26" s="80" t="str">
        <f t="shared" si="3"/>
        <v/>
      </c>
      <c r="H26" s="76" t="str">
        <f>IF(COUNTIFS($C$5:$S$5,$B26,$C$2:$S$2,"")=0,SUMIFS($C$6:$S$6,$C$5:$S$5,$B26)/$F26/100,"")</f>
        <v/>
      </c>
      <c r="I26" s="75" t="str">
        <f>IF(H26="",$F$9,IF(H26&gt;=$A$33,$C$33,IF(H26&gt;=$A$32,$C$32,IF(H26&gt;=$A$31,$C$31,IF(H26&gt;=$A$30,$C$30,$C$29)))))</f>
        <v>Введите уровень успешности каждого задания</v>
      </c>
    </row>
    <row r="28" spans="1:9" ht="15.75" x14ac:dyDescent="0.25">
      <c r="A28" s="70" t="s">
        <v>77</v>
      </c>
      <c r="B28" s="70" t="s">
        <v>76</v>
      </c>
      <c r="C28" s="71" t="s">
        <v>66</v>
      </c>
    </row>
    <row r="29" spans="1:9" ht="15.75" x14ac:dyDescent="0.25">
      <c r="A29" s="72">
        <v>0</v>
      </c>
      <c r="B29" s="72">
        <f>A30-0.01</f>
        <v>0.28999999999999998</v>
      </c>
      <c r="C29" s="73" t="s">
        <v>67</v>
      </c>
    </row>
    <row r="30" spans="1:9" ht="15.75" x14ac:dyDescent="0.25">
      <c r="A30" s="72">
        <v>0.3</v>
      </c>
      <c r="B30" s="72">
        <f t="shared" ref="B30:B32" si="4">A31-0.01</f>
        <v>0.49</v>
      </c>
      <c r="C30" s="73" t="s">
        <v>68</v>
      </c>
    </row>
    <row r="31" spans="1:9" ht="15.75" x14ac:dyDescent="0.25">
      <c r="A31" s="72">
        <v>0.5</v>
      </c>
      <c r="B31" s="72">
        <f t="shared" si="4"/>
        <v>0.69</v>
      </c>
      <c r="C31" s="73" t="s">
        <v>82</v>
      </c>
    </row>
    <row r="32" spans="1:9" ht="15.75" x14ac:dyDescent="0.25">
      <c r="A32" s="72">
        <v>0.7</v>
      </c>
      <c r="B32" s="72">
        <f t="shared" si="4"/>
        <v>0.89</v>
      </c>
      <c r="C32" s="73" t="s">
        <v>69</v>
      </c>
    </row>
    <row r="33" spans="1:3" ht="15.75" x14ac:dyDescent="0.25">
      <c r="A33" s="72">
        <v>0.9</v>
      </c>
      <c r="B33" s="72">
        <v>1</v>
      </c>
      <c r="C33" s="73" t="s">
        <v>70</v>
      </c>
    </row>
  </sheetData>
  <sheetProtection sheet="1" objects="1" scenarios="1" formatRows="0"/>
  <mergeCells count="1">
    <mergeCell ref="C1:N1"/>
  </mergeCells>
  <conditionalFormatting sqref="A29:C30">
    <cfRule type="expression" dxfId="1" priority="1786">
      <formula>$I29&lt;$A$31</formula>
    </cfRule>
  </conditionalFormatting>
  <conditionalFormatting sqref="I12:I26">
    <cfRule type="expression" dxfId="0" priority="1788">
      <formula>$H12&lt;$A$31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2017-11-28T11:18:02Z</cp:lastPrinted>
  <dcterms:created xsi:type="dcterms:W3CDTF">2006-09-28T05:33:49Z</dcterms:created>
  <dcterms:modified xsi:type="dcterms:W3CDTF">2019-03-27T12:46:31Z</dcterms:modified>
</cp:coreProperties>
</file>