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АнализКл!$A$7:$G$23</definedName>
    <definedName name="_xlnm.Print_Area" localSheetId="3">АнализОО!$A$7:$G$23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C5" i="26"/>
  <c r="D4" i="26"/>
  <c r="D6" i="26" s="1"/>
  <c r="E4" i="26"/>
  <c r="E6" i="26" s="1"/>
  <c r="F4" i="26"/>
  <c r="F6" i="26" s="1"/>
  <c r="G4" i="26"/>
  <c r="G6" i="26" s="1"/>
  <c r="H4" i="26"/>
  <c r="H6" i="26" s="1"/>
  <c r="I4" i="26"/>
  <c r="I6" i="26" s="1"/>
  <c r="F14" i="26" l="1"/>
  <c r="F16" i="26"/>
  <c r="F13" i="26"/>
  <c r="F12" i="26"/>
  <c r="F15" i="26"/>
  <c r="E16" i="26" l="1"/>
  <c r="E15" i="26"/>
  <c r="E14" i="26"/>
  <c r="E13" i="26"/>
  <c r="E12" i="26"/>
  <c r="C4" i="26"/>
  <c r="C6" i="26" s="1"/>
  <c r="F11" i="26" s="1"/>
  <c r="E11" i="26" s="1"/>
  <c r="F16" i="25" l="1"/>
  <c r="E16" i="25" s="1"/>
  <c r="F15" i="25"/>
  <c r="E15" i="25" s="1"/>
  <c r="F14" i="25"/>
  <c r="E14" i="25" s="1"/>
  <c r="F13" i="25"/>
  <c r="E13" i="25" s="1"/>
  <c r="F12" i="25"/>
  <c r="E12" i="25" s="1"/>
  <c r="F11" i="25"/>
  <c r="E11" i="25" s="1"/>
  <c r="F9" i="26" l="1"/>
  <c r="F9" i="25"/>
  <c r="G15" i="25" l="1"/>
  <c r="G12" i="26"/>
  <c r="G14" i="26"/>
  <c r="G11" i="26"/>
  <c r="G13" i="26"/>
  <c r="G15" i="26"/>
  <c r="G16" i="26"/>
  <c r="G12" i="25"/>
  <c r="G16" i="25"/>
  <c r="G13" i="25"/>
  <c r="G14" i="25"/>
  <c r="G11" i="25"/>
  <c r="B22" i="26"/>
  <c r="B21" i="26"/>
  <c r="B20" i="26"/>
  <c r="B19" i="26"/>
  <c r="B20" i="25"/>
  <c r="B21" i="25"/>
  <c r="B22" i="25"/>
  <c r="B19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Q2" i="9" s="1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T2" i="9" s="1"/>
  <c r="S5" i="9"/>
  <c r="R5" i="9"/>
  <c r="R2" i="9" s="1"/>
  <c r="Q5" i="9"/>
  <c r="P5" i="9"/>
  <c r="P2" i="9" s="1"/>
  <c r="O5" i="9"/>
  <c r="N5" i="9"/>
  <c r="N2" i="9" s="1"/>
  <c r="M5" i="9"/>
  <c r="L5" i="9"/>
  <c r="L2" i="9" s="1"/>
  <c r="K5" i="9"/>
  <c r="J5" i="9"/>
  <c r="J2" i="9" s="1"/>
  <c r="I5" i="9"/>
  <c r="H5" i="9"/>
  <c r="H2" i="9" s="1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M2" i="9"/>
  <c r="E2" i="9"/>
  <c r="F1" i="9"/>
  <c r="A1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<sst xmlns="http://schemas.openxmlformats.org/spreadsheetml/2006/main" count="162" uniqueCount="92">
  <si>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</si>
  <si>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</si>
  <si>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</si>
  <si>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</si>
  <si>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</si>
  <si>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</si>
  <si>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</si>
  <si>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</si>
  <si>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</si>
  <si>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</si>
  <si>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</si>
  <si>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</si>
  <si>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</si>
  <si>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</si>
  <si>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</si>
  <si>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</si>
  <si>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</si>
  <si>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</si>
  <si>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</si>
  <si>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</si>
  <si>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</si>
  <si>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</si>
  <si>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</si>
  <si>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</si>
  <si>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</si>
  <si>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</si>
  <si>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</si>
  <si>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</si>
  <si>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</si>
  <si>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</si>
  <si>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</si>
  <si>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</si>
  <si>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</si>
  <si>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</si>
  <si>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</si>
  <si>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</si>
  <si>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</si>
  <si>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</si>
  <si>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</si>
  <si>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</si>
  <si>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</si>
  <si>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</si>
  <si>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</si>
  <si>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</si>
  <si>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</si>
  <si>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</si>
  <si>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</si>
  <si>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</si>
  <si>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</si>
  <si>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</si>
  <si>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</si>
  <si>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</si>
  <si>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</si>
  <si>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</si>
  <si>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</si>
  <si>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</si>
  <si>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</si>
  <si>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</si>
  <si>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</si>
  <si>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</si>
  <si>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</si>
  <si>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</si>
  <si>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</si>
  <si>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</si>
  <si>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</si>
  <si>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</si>
  <si>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</si>
  <si>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</si>
  <si>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</si>
  <si>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</si>
  <si>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</si>
  <si>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</si>
  <si>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</si>
  <si>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</si>
  <si>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</si>
  <si>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</si>
  <si>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</si>
  <si>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</si>
  <si>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</si>
  <si>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</si>
  <si>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</si>
  <si>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</si>
  <si>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Процент обучающихся получивших баллы в классе</t>
  </si>
  <si>
    <t>6
1 б</t>
  </si>
  <si>
    <t>6
2 б</t>
  </si>
  <si>
    <t xml:space="preserve">Признаки равенства треугольников </t>
  </si>
  <si>
    <t xml:space="preserve">Признаки параллельности прямых </t>
  </si>
  <si>
    <t xml:space="preserve">Треугольник, виды, свойства </t>
  </si>
  <si>
    <t xml:space="preserve">Прямоугольный треугольник (без теоремы Пифагора) </t>
  </si>
  <si>
    <t xml:space="preserve">Смежные, вертикальные углы </t>
  </si>
  <si>
    <t xml:space="preserve">Практическая задача </t>
  </si>
  <si>
    <t>КДР по геометрии (8 кл.) 16.11.2018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</si>
</sst>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9.5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vertical="center" wrapText="1"/>
      <protection hidden="1"/>
    </xf>
    <xf numFmtId="0" fontId="18" fillId="0" borderId="34" xfId="0" applyFont="1" applyBorder="1" applyAlignment="1" applyProtection="1">
      <alignment horizontal="center" vertical="center" wrapText="1"/>
      <protection hidden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4" fillId="0" borderId="2" xfId="0" applyNumberFormat="1" applyFont="1" applyBorder="1" applyAlignment="1">
      <alignment vertical="center" wrapText="1"/>
    </xf>
    <xf numFmtId="49" fontId="24" fillId="0" borderId="2" xfId="0" applyNumberFormat="1" applyFont="1" applyBorder="1" applyAlignment="1">
      <alignment horizontal="left" vertical="center" wrapText="1"/>
    </xf>
    <xf numFmtId="0" fontId="25" fillId="0" borderId="0" xfId="0" applyFont="1" applyAlignment="1" applyProtection="1">
      <alignment horizontal="center"/>
      <protection hidden="1"/>
    </xf>
    <xf numFmtId="0" fontId="21" fillId="0" borderId="2" xfId="0" applyFont="1" applyBorder="1" applyAlignment="1" applyProtection="1">
      <alignment horizontal="center" vertical="center" wrapText="1"/>
      <protection hidden="1"/>
    </xf>
    <xf numFmtId="0" fontId="21" fillId="7" borderId="2" xfId="0" applyFont="1" applyFill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0" fillId="0" borderId="2" xfId="0" applyFont="1" applyFill="1" applyBorder="1" applyAlignment="1" applyProtection="1">
      <alignment horizontal="center" vertical="center" wrapText="1"/>
      <protection locked="0" hidden="1"/>
    </xf>
    <xf numFmtId="164" fontId="26" fillId="0" borderId="1" xfId="0" applyNumberFormat="1" applyFont="1" applyFill="1" applyBorder="1" applyAlignment="1" applyProtection="1">
      <alignment horizontal="center" vertical="center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21"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1" t="e">
        <f>#REF!</f>
        <v>#REF!</v>
      </c>
      <c r="B1" s="92"/>
      <c r="C1" s="93"/>
      <c r="D1" s="39" t="s">
        <v>54</v>
      </c>
      <c r="E1" s="31"/>
      <c r="F1" s="94" t="e">
        <f>#REF!</f>
        <v>#REF!</v>
      </c>
      <c r="G1" s="95"/>
      <c r="H1" s="96" t="s">
        <v>51</v>
      </c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7" t="s">
        <v>52</v>
      </c>
      <c r="B3" s="98" t="s">
        <v>49</v>
      </c>
      <c r="C3" s="100" t="s">
        <v>48</v>
      </c>
      <c r="D3" s="104" t="s">
        <v>55</v>
      </c>
      <c r="E3" s="106" t="s">
        <v>50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97" t="s">
        <v>57</v>
      </c>
      <c r="W3" s="107"/>
      <c r="X3" s="107"/>
      <c r="Y3" s="107"/>
      <c r="Z3" s="97" t="s">
        <v>59</v>
      </c>
      <c r="AA3" s="107"/>
      <c r="AB3" s="107"/>
      <c r="AC3" s="107"/>
      <c r="AD3" s="102" t="s">
        <v>58</v>
      </c>
    </row>
    <row r="4" spans="1:30" ht="16.5" thickBot="1" x14ac:dyDescent="0.3">
      <c r="A4" s="97"/>
      <c r="B4" s="99"/>
      <c r="C4" s="101"/>
      <c r="D4" s="105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3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20" priority="2">
      <formula>AND($C5&lt;&gt;0,$AD5&lt;&gt;100)</formula>
    </cfRule>
  </conditionalFormatting>
  <conditionalFormatting sqref="G5:H48 N5:Q48 V5:Y48">
    <cfRule type="cellIs" dxfId="19" priority="12" operator="greaterThan">
      <formula>#REF!</formula>
    </cfRule>
  </conditionalFormatting>
  <conditionalFormatting sqref="B5:B48">
    <cfRule type="cellIs" dxfId="18" priority="10" stopIfTrue="1" operator="lessThan">
      <formula>#REF!</formula>
    </cfRule>
  </conditionalFormatting>
  <conditionalFormatting sqref="E5:F48">
    <cfRule type="expression" dxfId="17" priority="90">
      <formula>IF(SUM(#REF!)&gt;#REF!,1)</formula>
    </cfRule>
  </conditionalFormatting>
  <conditionalFormatting sqref="G49:H54 N49:Q54 V49:Y54">
    <cfRule type="cellIs" dxfId="16" priority="125" operator="greaterThan">
      <formula>#REF!</formula>
    </cfRule>
  </conditionalFormatting>
  <conditionalFormatting sqref="B49:B54">
    <cfRule type="cellIs" dxfId="15" priority="131" stopIfTrue="1" operator="lessThan">
      <formula>#REF!</formula>
    </cfRule>
  </conditionalFormatting>
  <conditionalFormatting sqref="E49:F54">
    <cfRule type="expression" dxfId="14" priority="133">
      <formula>IF(SUM(#REF!)&gt;#REF!,1)</formula>
    </cfRule>
  </conditionalFormatting>
  <conditionalFormatting sqref="I49:M54">
    <cfRule type="expression" dxfId="13" priority="135">
      <formula>IF(SUM(#REF!)&gt;#REF!,1)</formula>
    </cfRule>
  </conditionalFormatting>
  <conditionalFormatting sqref="R49:U54">
    <cfRule type="expression" dxfId="12" priority="137">
      <formula>IF(SUM(#REF!)&gt;#REF!,1)</formula>
    </cfRule>
  </conditionalFormatting>
  <conditionalFormatting sqref="C49:D54">
    <cfRule type="expression" dxfId="11" priority="139" stopIfTrue="1">
      <formula>IF(AND(SUM(#REF!)&lt;&gt;#REF!,NOT(ISBLANK(#REF!))),1)</formula>
    </cfRule>
  </conditionalFormatting>
  <conditionalFormatting sqref="V49:Y54">
    <cfRule type="expression" dxfId="10" priority="141">
      <formula>SUM(#REF!)&gt;#REF!</formula>
    </cfRule>
  </conditionalFormatting>
  <conditionalFormatting sqref="I5:M48">
    <cfRule type="expression" dxfId="9" priority="272">
      <formula>IF(SUM(#REF!)&gt;#REF!,1)</formula>
    </cfRule>
  </conditionalFormatting>
  <conditionalFormatting sqref="R5:U48">
    <cfRule type="expression" dxfId="8" priority="1782">
      <formula>IF(SUM(#REF!)&gt;#REF!,1)</formula>
    </cfRule>
  </conditionalFormatting>
  <conditionalFormatting sqref="C5:D48">
    <cfRule type="expression" dxfId="7" priority="1784" stopIfTrue="1">
      <formula>IF(AND(SUM(#REF!)&lt;&gt;#REF!,NOT(ISBLANK(#REF!))),1)</formula>
    </cfRule>
  </conditionalFormatting>
  <conditionalFormatting sqref="V5:Y48">
    <cfRule type="expression" dxfId="6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H23"/>
  <sheetViews>
    <sheetView zoomScale="80" zoomScaleNormal="80" workbookViewId="0">
      <selection activeCell="C10" sqref="C10"/>
    </sheetView>
  </sheetViews>
  <sheetFormatPr defaultRowHeight="15" x14ac:dyDescent="0.25"/>
  <cols>
    <col min="2" max="2" width="10.85546875" customWidth="1"/>
    <col min="3" max="3" width="43.140625" customWidth="1"/>
    <col min="4" max="4" width="6.42578125" bestFit="1" customWidth="1"/>
    <col min="5" max="5" width="10.5703125" bestFit="1" customWidth="1"/>
    <col min="6" max="6" width="13" customWidth="1"/>
    <col min="7" max="7" width="62.42578125" customWidth="1"/>
  </cols>
  <sheetData>
    <row r="1" spans="2:8" x14ac:dyDescent="0.25">
      <c r="C1" s="108" t="s">
        <v>82</v>
      </c>
      <c r="D1" s="108"/>
      <c r="E1" s="108"/>
      <c r="F1" s="108"/>
      <c r="G1" s="108"/>
      <c r="H1" s="108"/>
    </row>
    <row r="2" spans="2:8" s="55" customFormat="1" x14ac:dyDescent="0.25">
      <c r="B2" s="59" t="s">
        <v>70</v>
      </c>
      <c r="C2" s="60"/>
      <c r="D2" s="60"/>
      <c r="E2" s="60"/>
      <c r="F2" s="60"/>
      <c r="G2" s="60"/>
      <c r="H2" s="60"/>
    </row>
    <row r="3" spans="2:8" x14ac:dyDescent="0.25">
      <c r="C3" s="70">
        <v>1</v>
      </c>
      <c r="D3" s="71">
        <v>2</v>
      </c>
      <c r="E3" s="70">
        <v>3</v>
      </c>
      <c r="F3" s="71">
        <v>4</v>
      </c>
      <c r="G3" s="70">
        <v>5</v>
      </c>
      <c r="H3" s="71">
        <v>6</v>
      </c>
    </row>
    <row r="4" spans="2:8" x14ac:dyDescent="0.25">
      <c r="C4" s="85"/>
      <c r="D4" s="63"/>
      <c r="E4" s="63"/>
      <c r="F4" s="63"/>
      <c r="G4" s="63"/>
      <c r="H4" s="63"/>
    </row>
    <row r="5" spans="2:8" x14ac:dyDescent="0.25">
      <c r="C5" s="85"/>
      <c r="D5" s="63"/>
      <c r="E5" s="63"/>
      <c r="F5" s="63"/>
      <c r="G5" s="63"/>
      <c r="H5" s="63"/>
    </row>
    <row r="6" spans="2:8" x14ac:dyDescent="0.25">
      <c r="C6" s="85"/>
      <c r="D6" s="63"/>
      <c r="E6" s="63"/>
      <c r="F6" s="63"/>
      <c r="G6" s="63"/>
      <c r="H6" s="63"/>
    </row>
    <row r="7" spans="2:8" x14ac:dyDescent="0.25">
      <c r="C7" s="55" t="s">
        <v>91</v>
      </c>
      <c r="D7" s="63"/>
      <c r="E7" s="63"/>
      <c r="F7" s="63"/>
      <c r="G7" s="63"/>
      <c r="H7" s="63"/>
    </row>
    <row r="8" spans="2:8" x14ac:dyDescent="0.25">
      <c r="B8" s="55"/>
      <c r="C8" s="55" t="s">
        <v>72</v>
      </c>
      <c r="D8" s="55" t="s">
        <v>73</v>
      </c>
      <c r="E8" s="55"/>
      <c r="F8" s="55"/>
      <c r="G8" s="55"/>
      <c r="H8" s="55"/>
    </row>
    <row r="9" spans="2:8" ht="21" x14ac:dyDescent="0.35">
      <c r="F9" s="64" t="str">
        <f>IF(COUNTIF(C2:H2,"")=0,"","Введите уровень успешности каждого задания")</f>
        <v>Введите уровень успешности каждого задания</v>
      </c>
    </row>
    <row r="10" spans="2:8" ht="54" x14ac:dyDescent="0.25">
      <c r="B10" s="68" t="s">
        <v>60</v>
      </c>
      <c r="C10" s="69" t="s">
        <v>62</v>
      </c>
      <c r="D10" s="69" t="s">
        <v>63</v>
      </c>
      <c r="E10" s="69" t="s">
        <v>61</v>
      </c>
      <c r="F10" s="69" t="s">
        <v>64</v>
      </c>
      <c r="G10" s="69" t="s">
        <v>77</v>
      </c>
    </row>
    <row r="11" spans="2:8" ht="15.75" x14ac:dyDescent="0.25">
      <c r="B11" s="65">
        <v>1</v>
      </c>
      <c r="C11" s="87" t="s">
        <v>85</v>
      </c>
      <c r="D11" s="66">
        <v>1</v>
      </c>
      <c r="E11" s="84" t="str">
        <f>IF(F11="","",F11*D11)</f>
        <v/>
      </c>
      <c r="F11" s="67" t="str">
        <f>IF($C$2="","",$C$2)</f>
        <v/>
      </c>
      <c r="G11" s="66" t="str">
        <f t="shared" ref="G11:G16" si="0">IF(F11="",$F$9,IF(F11&gt;=$A$23,$C$23,IF(F11&gt;=$A$22,$C$22,IF(F11&gt;=$A$21,$C$21,IF(F11&gt;=$A$20,$C$20,$C$19)))))</f>
        <v>Введите уровень успешности каждого задания</v>
      </c>
    </row>
    <row r="12" spans="2:8" ht="15.75" x14ac:dyDescent="0.25">
      <c r="B12" s="65">
        <v>2</v>
      </c>
      <c r="C12" s="87" t="s">
        <v>86</v>
      </c>
      <c r="D12" s="66">
        <v>1</v>
      </c>
      <c r="E12" s="84" t="str">
        <f t="shared" ref="E12:E16" si="1">IF(F12="","",F12*D12)</f>
        <v/>
      </c>
      <c r="F12" s="67" t="str">
        <f>IF($D$2="","",$D$2)</f>
        <v/>
      </c>
      <c r="G12" s="66" t="str">
        <f t="shared" si="0"/>
        <v>Введите уровень успешности каждого задания</v>
      </c>
    </row>
    <row r="13" spans="2:8" ht="15.75" x14ac:dyDescent="0.25">
      <c r="B13" s="65">
        <v>3</v>
      </c>
      <c r="C13" s="86" t="s">
        <v>87</v>
      </c>
      <c r="D13" s="66">
        <v>1</v>
      </c>
      <c r="E13" s="84" t="str">
        <f t="shared" si="1"/>
        <v/>
      </c>
      <c r="F13" s="67" t="str">
        <f>IF($E$2="","",$E$2)</f>
        <v/>
      </c>
      <c r="G13" s="66" t="str">
        <f t="shared" si="0"/>
        <v>Введите уровень успешности каждого задания</v>
      </c>
    </row>
    <row r="14" spans="2:8" ht="31.5" x14ac:dyDescent="0.25">
      <c r="B14" s="65">
        <v>4</v>
      </c>
      <c r="C14" s="86" t="s">
        <v>88</v>
      </c>
      <c r="D14" s="66">
        <v>1</v>
      </c>
      <c r="E14" s="84" t="str">
        <f t="shared" si="1"/>
        <v/>
      </c>
      <c r="F14" s="67" t="str">
        <f>IF($F$2="","",$F$2)</f>
        <v/>
      </c>
      <c r="G14" s="66" t="str">
        <f t="shared" si="0"/>
        <v>Введите уровень успешности каждого задания</v>
      </c>
    </row>
    <row r="15" spans="2:8" ht="15.75" x14ac:dyDescent="0.25">
      <c r="B15" s="65">
        <v>5</v>
      </c>
      <c r="C15" s="86" t="s">
        <v>89</v>
      </c>
      <c r="D15" s="66">
        <v>1</v>
      </c>
      <c r="E15" s="84" t="str">
        <f t="shared" si="1"/>
        <v/>
      </c>
      <c r="F15" s="67" t="str">
        <f>IF($G$2="","",$G$2)</f>
        <v/>
      </c>
      <c r="G15" s="66" t="str">
        <f t="shared" si="0"/>
        <v>Введите уровень успешности каждого задания</v>
      </c>
    </row>
    <row r="16" spans="2:8" ht="15.75" x14ac:dyDescent="0.25">
      <c r="B16" s="65">
        <v>6</v>
      </c>
      <c r="C16" s="86" t="s">
        <v>90</v>
      </c>
      <c r="D16" s="66">
        <v>2</v>
      </c>
      <c r="E16" s="84" t="str">
        <f t="shared" si="1"/>
        <v/>
      </c>
      <c r="F16" s="67" t="str">
        <f>IF($H$2="","",$H$2)</f>
        <v/>
      </c>
      <c r="G16" s="66" t="str">
        <f t="shared" si="0"/>
        <v>Введите уровень успешности каждого задания</v>
      </c>
    </row>
    <row r="18" spans="1:3" ht="15.75" x14ac:dyDescent="0.25">
      <c r="A18" t="s">
        <v>76</v>
      </c>
      <c r="B18" t="s">
        <v>75</v>
      </c>
      <c r="C18" s="57" t="s">
        <v>65</v>
      </c>
    </row>
    <row r="19" spans="1:3" ht="15.75" x14ac:dyDescent="0.25">
      <c r="A19" s="56">
        <v>0</v>
      </c>
      <c r="B19" s="56">
        <f>A20-0.01</f>
        <v>0.28999999999999998</v>
      </c>
      <c r="C19" s="58" t="s">
        <v>66</v>
      </c>
    </row>
    <row r="20" spans="1:3" ht="15.75" x14ac:dyDescent="0.25">
      <c r="A20" s="56">
        <v>0.3</v>
      </c>
      <c r="B20" s="56">
        <f t="shared" ref="B20:B22" si="2">A21-0.01</f>
        <v>0.49</v>
      </c>
      <c r="C20" s="58" t="s">
        <v>67</v>
      </c>
    </row>
    <row r="21" spans="1:3" ht="15.75" x14ac:dyDescent="0.25">
      <c r="A21" s="56">
        <v>0.5</v>
      </c>
      <c r="B21" s="56">
        <f t="shared" si="2"/>
        <v>0.69</v>
      </c>
      <c r="C21" s="58" t="s">
        <v>81</v>
      </c>
    </row>
    <row r="22" spans="1:3" ht="15.75" x14ac:dyDescent="0.25">
      <c r="A22" s="56">
        <v>0.7</v>
      </c>
      <c r="B22" s="56">
        <f t="shared" si="2"/>
        <v>0.89</v>
      </c>
      <c r="C22" s="58" t="s">
        <v>68</v>
      </c>
    </row>
    <row r="23" spans="1:3" ht="15.75" x14ac:dyDescent="0.25">
      <c r="A23" s="56">
        <v>0.9</v>
      </c>
      <c r="B23" s="56">
        <v>1</v>
      </c>
      <c r="C23" s="58" t="s">
        <v>69</v>
      </c>
    </row>
  </sheetData>
  <sheetProtection password="CF7A" sheet="1" objects="1" scenarios="1" formatRows="0"/>
  <mergeCells count="1">
    <mergeCell ref="C1:H1"/>
  </mergeCells>
  <conditionalFormatting sqref="A19:C20 G11:G16">
    <cfRule type="expression" dxfId="5" priority="2">
      <formula>$F11&lt;$A$21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I23"/>
  <sheetViews>
    <sheetView tabSelected="1" zoomScale="80" zoomScaleNormal="80" workbookViewId="0">
      <selection activeCell="C2" sqref="C2:I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6.42578125" style="55" bestFit="1" customWidth="1"/>
    <col min="5" max="5" width="10.5703125" style="55" bestFit="1" customWidth="1"/>
    <col min="6" max="6" width="19.42578125" style="55" customWidth="1"/>
    <col min="7" max="7" width="62.42578125" style="55" customWidth="1"/>
    <col min="8" max="16384" width="9.140625" style="55"/>
  </cols>
  <sheetData>
    <row r="1" spans="2:9" ht="15.75" customHeight="1" thickBot="1" x14ac:dyDescent="0.3">
      <c r="C1" s="108" t="s">
        <v>74</v>
      </c>
      <c r="D1" s="108"/>
      <c r="E1" s="108"/>
      <c r="F1" s="108"/>
      <c r="G1" s="108"/>
      <c r="H1" s="108"/>
      <c r="I1" s="108"/>
    </row>
    <row r="2" spans="2:9" s="62" customFormat="1" ht="15.75" thickBot="1" x14ac:dyDescent="0.3">
      <c r="B2" s="61" t="s">
        <v>70</v>
      </c>
      <c r="C2" s="109">
        <v>95.137614678899084</v>
      </c>
      <c r="D2" s="109">
        <v>76.697247706422019</v>
      </c>
      <c r="E2" s="109">
        <v>78.899082568807344</v>
      </c>
      <c r="F2" s="109">
        <v>78.899082568807344</v>
      </c>
      <c r="G2" s="109">
        <v>63.577981651376149</v>
      </c>
      <c r="H2" s="109">
        <v>7.2477064220183491</v>
      </c>
      <c r="I2" s="109">
        <v>19.908256880733948</v>
      </c>
    </row>
    <row r="3" spans="2:9" ht="25.5" x14ac:dyDescent="0.25">
      <c r="C3" s="89">
        <v>1</v>
      </c>
      <c r="D3" s="90">
        <v>2</v>
      </c>
      <c r="E3" s="89">
        <v>3</v>
      </c>
      <c r="F3" s="90">
        <v>4</v>
      </c>
      <c r="G3" s="89">
        <v>5</v>
      </c>
      <c r="H3" s="90" t="s">
        <v>83</v>
      </c>
      <c r="I3" s="90" t="s">
        <v>84</v>
      </c>
    </row>
    <row r="4" spans="2:9" x14ac:dyDescent="0.25">
      <c r="B4" s="72" t="s">
        <v>80</v>
      </c>
      <c r="C4" s="88">
        <f>IF(LEN(C3)&lt;4,1,1*LEFT(RIGHT(C3,3),1))</f>
        <v>1</v>
      </c>
      <c r="D4" s="88">
        <f t="shared" ref="D4:I4" si="0">IF(LEN(D3)&lt;4,1,1*LEFT(RIGHT(D3,3),1))</f>
        <v>1</v>
      </c>
      <c r="E4" s="88">
        <f t="shared" si="0"/>
        <v>1</v>
      </c>
      <c r="F4" s="88">
        <f t="shared" si="0"/>
        <v>1</v>
      </c>
      <c r="G4" s="88">
        <f t="shared" si="0"/>
        <v>1</v>
      </c>
      <c r="H4" s="88">
        <f t="shared" si="0"/>
        <v>1</v>
      </c>
      <c r="I4" s="88">
        <f t="shared" si="0"/>
        <v>2</v>
      </c>
    </row>
    <row r="5" spans="2:9" x14ac:dyDescent="0.25">
      <c r="B5" s="72" t="s">
        <v>78</v>
      </c>
      <c r="C5" s="88">
        <f>IF(LEN(C3)&lt;4,1*C3,IF(LEN(C3)=5,1*LEFT(C3,1),IF(LEN(C3)=6,1*LEFT(C3,2),"ИСПРАВИТЬ")))</f>
        <v>1</v>
      </c>
      <c r="D5" s="88">
        <f t="shared" ref="D5:I5" si="1">IF(LEN(D3)&lt;4,1*D3,IF(LEN(D3)=5,1*LEFT(D3,1),IF(LEN(D3)=6,1*LEFT(D3,2),"ИСПРАВИТЬ")))</f>
        <v>2</v>
      </c>
      <c r="E5" s="88">
        <f t="shared" si="1"/>
        <v>3</v>
      </c>
      <c r="F5" s="88">
        <f t="shared" si="1"/>
        <v>4</v>
      </c>
      <c r="G5" s="88">
        <f t="shared" si="1"/>
        <v>5</v>
      </c>
      <c r="H5" s="88">
        <f t="shared" si="1"/>
        <v>6</v>
      </c>
      <c r="I5" s="88">
        <f t="shared" si="1"/>
        <v>6</v>
      </c>
    </row>
    <row r="6" spans="2:9" x14ac:dyDescent="0.25">
      <c r="B6" s="72" t="s">
        <v>79</v>
      </c>
      <c r="C6" s="88">
        <f>C4*C2</f>
        <v>95.137614678899084</v>
      </c>
      <c r="D6" s="88">
        <f t="shared" ref="D6:I6" si="2">D4*D2</f>
        <v>76.697247706422019</v>
      </c>
      <c r="E6" s="88">
        <f t="shared" si="2"/>
        <v>78.899082568807344</v>
      </c>
      <c r="F6" s="88">
        <f t="shared" si="2"/>
        <v>78.899082568807344</v>
      </c>
      <c r="G6" s="88">
        <f t="shared" si="2"/>
        <v>63.577981651376149</v>
      </c>
      <c r="H6" s="88">
        <f t="shared" si="2"/>
        <v>7.2477064220183491</v>
      </c>
      <c r="I6" s="88">
        <f t="shared" si="2"/>
        <v>39.816513761467895</v>
      </c>
    </row>
    <row r="7" spans="2:9" x14ac:dyDescent="0.25">
      <c r="C7" s="55" t="s">
        <v>91</v>
      </c>
    </row>
    <row r="8" spans="2:9" x14ac:dyDescent="0.25">
      <c r="C8" s="55" t="s">
        <v>72</v>
      </c>
      <c r="D8" s="55" t="s">
        <v>71</v>
      </c>
    </row>
    <row r="9" spans="2:9" ht="21" x14ac:dyDescent="0.35">
      <c r="F9" s="81" t="str">
        <f>IF(COUNTIF(C2:I2,"")=0,"","Введите уровень успешности каждого задания")</f>
        <v/>
      </c>
    </row>
    <row r="10" spans="2:9" ht="47.25" x14ac:dyDescent="0.25">
      <c r="B10" s="82" t="s">
        <v>60</v>
      </c>
      <c r="C10" s="83" t="s">
        <v>62</v>
      </c>
      <c r="D10" s="77" t="s">
        <v>63</v>
      </c>
      <c r="E10" s="77" t="s">
        <v>61</v>
      </c>
      <c r="F10" s="77" t="s">
        <v>64</v>
      </c>
      <c r="G10" s="77" t="s">
        <v>77</v>
      </c>
    </row>
    <row r="11" spans="2:9" ht="15.75" x14ac:dyDescent="0.25">
      <c r="B11" s="78">
        <v>1</v>
      </c>
      <c r="C11" s="87" t="s">
        <v>85</v>
      </c>
      <c r="D11" s="66">
        <v>1</v>
      </c>
      <c r="E11" s="84">
        <f>IF(F11="","",F11*D11)</f>
        <v>0.95137614678899085</v>
      </c>
      <c r="F11" s="80">
        <f t="shared" ref="F11:F16" si="3">IF(COUNTIFS($C$5:$I$5,$B11,$C$2:$I$2,"")=0,SUMIFS($C$6:$I$6,$C$5:$I$5,$B11)/$D11/100,"")</f>
        <v>0.95137614678899085</v>
      </c>
      <c r="G11" s="79" t="str">
        <f t="shared" ref="G11:G16" si="4">IF(F11="",$F$9,IF(F11&gt;=$A$23,$C$23,IF(F11&gt;=$A$22,$C$22,IF(F11&gt;=$A$21,$C$21,IF(F11&gt;=$A$20,$C$20,$C$19)))))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2" spans="2:9" ht="15.75" x14ac:dyDescent="0.25">
      <c r="B12" s="78">
        <v>2</v>
      </c>
      <c r="C12" s="87" t="s">
        <v>86</v>
      </c>
      <c r="D12" s="66">
        <v>1</v>
      </c>
      <c r="E12" s="84">
        <f t="shared" ref="E12:E16" si="5">IF(F12="","",F12*D12)</f>
        <v>0.76697247706422023</v>
      </c>
      <c r="F12" s="80">
        <f t="shared" si="3"/>
        <v>0.76697247706422023</v>
      </c>
      <c r="G12" s="79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9" ht="15.75" x14ac:dyDescent="0.25">
      <c r="B13" s="78">
        <v>3</v>
      </c>
      <c r="C13" s="86" t="s">
        <v>87</v>
      </c>
      <c r="D13" s="66">
        <v>1</v>
      </c>
      <c r="E13" s="84">
        <f t="shared" si="5"/>
        <v>0.78899082568807344</v>
      </c>
      <c r="F13" s="80">
        <f t="shared" si="3"/>
        <v>0.78899082568807344</v>
      </c>
      <c r="G13" s="79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9" ht="31.5" x14ac:dyDescent="0.25">
      <c r="B14" s="78">
        <v>4</v>
      </c>
      <c r="C14" s="86" t="s">
        <v>88</v>
      </c>
      <c r="D14" s="66">
        <v>1</v>
      </c>
      <c r="E14" s="84">
        <f t="shared" si="5"/>
        <v>0.78899082568807344</v>
      </c>
      <c r="F14" s="80">
        <f t="shared" si="3"/>
        <v>0.78899082568807344</v>
      </c>
      <c r="G14" s="79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9" ht="15.75" x14ac:dyDescent="0.25">
      <c r="B15" s="78">
        <v>5</v>
      </c>
      <c r="C15" s="86" t="s">
        <v>89</v>
      </c>
      <c r="D15" s="66">
        <v>1</v>
      </c>
      <c r="E15" s="84">
        <f t="shared" si="5"/>
        <v>0.63577981651376148</v>
      </c>
      <c r="F15" s="80">
        <f t="shared" si="3"/>
        <v>0.63577981651376148</v>
      </c>
      <c r="G15" s="79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9" ht="15.75" x14ac:dyDescent="0.25">
      <c r="B16" s="78">
        <v>6</v>
      </c>
      <c r="C16" s="86" t="s">
        <v>90</v>
      </c>
      <c r="D16" s="66">
        <v>2</v>
      </c>
      <c r="E16" s="84">
        <f t="shared" si="5"/>
        <v>0.47064220183486244</v>
      </c>
      <c r="F16" s="80">
        <f t="shared" si="3"/>
        <v>0.23532110091743122</v>
      </c>
      <c r="G16" s="79" t="str">
        <f t="shared" si="4"/>
        <v>Данный элемент содержания усвоен на крайне низком уровне. Требуется серьёзная коррекция.</v>
      </c>
    </row>
    <row r="18" spans="1:3" ht="15.75" x14ac:dyDescent="0.25">
      <c r="A18" s="73" t="s">
        <v>76</v>
      </c>
      <c r="B18" s="73" t="s">
        <v>75</v>
      </c>
      <c r="C18" s="74" t="s">
        <v>65</v>
      </c>
    </row>
    <row r="19" spans="1:3" ht="15.75" x14ac:dyDescent="0.25">
      <c r="A19" s="75">
        <v>0</v>
      </c>
      <c r="B19" s="75">
        <f>A20-0.01</f>
        <v>0.28999999999999998</v>
      </c>
      <c r="C19" s="76" t="s">
        <v>66</v>
      </c>
    </row>
    <row r="20" spans="1:3" ht="15.75" x14ac:dyDescent="0.25">
      <c r="A20" s="75">
        <v>0.3</v>
      </c>
      <c r="B20" s="75">
        <f t="shared" ref="B20:B22" si="6">A21-0.01</f>
        <v>0.49</v>
      </c>
      <c r="C20" s="76" t="s">
        <v>67</v>
      </c>
    </row>
    <row r="21" spans="1:3" ht="15.75" x14ac:dyDescent="0.25">
      <c r="A21" s="75">
        <v>0.5</v>
      </c>
      <c r="B21" s="75">
        <f t="shared" si="6"/>
        <v>0.69</v>
      </c>
      <c r="C21" s="76" t="s">
        <v>81</v>
      </c>
    </row>
    <row r="22" spans="1:3" ht="15.75" x14ac:dyDescent="0.25">
      <c r="A22" s="75">
        <v>0.7</v>
      </c>
      <c r="B22" s="75">
        <f t="shared" si="6"/>
        <v>0.89</v>
      </c>
      <c r="C22" s="76" t="s">
        <v>68</v>
      </c>
    </row>
    <row r="23" spans="1:3" ht="15.75" x14ac:dyDescent="0.25">
      <c r="A23" s="75">
        <v>0.9</v>
      </c>
      <c r="B23" s="75">
        <v>1</v>
      </c>
      <c r="C23" s="76" t="s">
        <v>69</v>
      </c>
    </row>
  </sheetData>
  <sheetProtection password="CF7A" sheet="1" objects="1" scenarios="1" formatRows="0"/>
  <mergeCells count="1">
    <mergeCell ref="C1:I1"/>
  </mergeCells>
  <conditionalFormatting sqref="A19:C20 G11:G16">
    <cfRule type="expression" dxfId="4" priority="1790">
      <formula>$F11&lt;$A$21</formula>
    </cfRule>
  </conditionalFormatting>
  <conditionalFormatting sqref="C2:I2">
    <cfRule type="cellIs" dxfId="3" priority="1" stopIfTrue="1" operator="greaterThan">
      <formula>100</formula>
    </cfRule>
    <cfRule type="expression" dxfId="2" priority="2" stopIfTrue="1">
      <formula>SUMIFS($I2:$O2,$I$10:$O$10,C$10)&gt;100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2017-01-14T08:25:03Z</cp:lastPrinted>
  <dcterms:created xsi:type="dcterms:W3CDTF">2006-09-28T05:33:49Z</dcterms:created>
  <dcterms:modified xsi:type="dcterms:W3CDTF">2019-03-27T12:45:45Z</dcterms:modified>
</cp:coreProperties>
</file>