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I18" i="25" l="1"/>
  <c r="I11" i="25"/>
  <c r="E11" i="27"/>
  <c r="F11" i="27"/>
  <c r="G11" i="27"/>
  <c r="E12" i="27"/>
  <c r="F12" i="27"/>
  <c r="G12" i="27"/>
  <c r="E13" i="27"/>
  <c r="F13" i="27"/>
  <c r="G13" i="27"/>
  <c r="E14" i="27"/>
  <c r="F14" i="27"/>
  <c r="G14" i="27"/>
  <c r="E15" i="27"/>
  <c r="F15" i="27"/>
  <c r="G15" i="27"/>
  <c r="E16" i="27"/>
  <c r="F16" i="27"/>
  <c r="G16" i="27"/>
  <c r="E17" i="27"/>
  <c r="F17" i="27"/>
  <c r="G17" i="27"/>
  <c r="E18" i="27"/>
  <c r="F18" i="27"/>
  <c r="G18" i="27"/>
  <c r="D12" i="27"/>
  <c r="D13" i="27"/>
  <c r="D14" i="27"/>
  <c r="D15" i="27"/>
  <c r="D16" i="27"/>
  <c r="D17" i="27"/>
  <c r="D18" i="27"/>
  <c r="D11" i="27"/>
  <c r="C12" i="27" l="1"/>
  <c r="C13" i="27"/>
  <c r="C14" i="27"/>
  <c r="C15" i="27"/>
  <c r="C16" i="27"/>
  <c r="C17" i="27"/>
  <c r="C18" i="27"/>
  <c r="B12" i="27"/>
  <c r="B13" i="27"/>
  <c r="B14" i="27"/>
  <c r="B15" i="27"/>
  <c r="B16" i="27"/>
  <c r="B17" i="27"/>
  <c r="B18" i="27"/>
  <c r="C11" i="27"/>
  <c r="I17" i="25"/>
  <c r="I16" i="25"/>
  <c r="I15" i="25"/>
  <c r="I14" i="25"/>
  <c r="I13" i="25"/>
  <c r="I12" i="25"/>
  <c r="C7" i="27"/>
  <c r="K5" i="27"/>
  <c r="K4" i="27"/>
  <c r="K6" i="27" s="1"/>
  <c r="D5" i="27" l="1"/>
  <c r="E5" i="27"/>
  <c r="F5" i="27"/>
  <c r="G5" i="27"/>
  <c r="H5" i="27"/>
  <c r="I5" i="27"/>
  <c r="J5" i="27"/>
  <c r="C5" i="27"/>
  <c r="H18" i="25" l="1"/>
  <c r="H11" i="25"/>
  <c r="B11" i="27"/>
  <c r="H17" i="25" l="1"/>
  <c r="D4" i="27"/>
  <c r="D6" i="27" s="1"/>
  <c r="I12" i="27" s="1"/>
  <c r="H12" i="27" s="1"/>
  <c r="C4" i="27"/>
  <c r="C6" i="27" s="1"/>
  <c r="I11" i="27" s="1"/>
  <c r="H11" i="27" s="1"/>
  <c r="E4" i="27"/>
  <c r="E6" i="27" s="1"/>
  <c r="I13" i="27" s="1"/>
  <c r="H13" i="27" s="1"/>
  <c r="F4" i="27"/>
  <c r="F6" i="27" s="1"/>
  <c r="I14" i="27" s="1"/>
  <c r="H14" i="27" s="1"/>
  <c r="G4" i="27"/>
  <c r="G6" i="27" s="1"/>
  <c r="I15" i="27" s="1"/>
  <c r="H15" i="27" s="1"/>
  <c r="H4" i="27"/>
  <c r="H6" i="27" s="1"/>
  <c r="I16" i="27" s="1"/>
  <c r="H16" i="27" s="1"/>
  <c r="I4" i="27"/>
  <c r="I6" i="27" s="1"/>
  <c r="I17" i="27" s="1"/>
  <c r="H17" i="27" s="1"/>
  <c r="J4" i="27"/>
  <c r="J6" i="27" s="1"/>
  <c r="I18" i="27" s="1"/>
  <c r="H18" i="27" s="1"/>
  <c r="F9" i="27"/>
  <c r="J16" i="27" s="1"/>
  <c r="B21" i="27"/>
  <c r="B22" i="27"/>
  <c r="B23" i="27"/>
  <c r="B24" i="27"/>
  <c r="J18" i="27" l="1"/>
  <c r="J15" i="27"/>
  <c r="J14" i="27"/>
  <c r="J12" i="27"/>
  <c r="J17" i="27"/>
  <c r="J13" i="27" l="1"/>
  <c r="J11" i="27"/>
  <c r="H16" i="25"/>
  <c r="H15" i="25"/>
  <c r="H14" i="25"/>
  <c r="H13" i="25"/>
  <c r="H12" i="25"/>
  <c r="F9" i="25"/>
  <c r="J18" i="25" s="1"/>
  <c r="J15" i="25" l="1"/>
  <c r="J12" i="25"/>
  <c r="J16" i="25"/>
  <c r="J13" i="25"/>
  <c r="J17" i="25"/>
  <c r="J14" i="25"/>
  <c r="J11" i="25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E2" i="9" s="1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<sst xmlns="http://schemas.openxmlformats.org/spreadsheetml/2006/main" count="170" uniqueCount="99">
  <si>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</si>
  <si>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</si>
  <si>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</si>
  <si>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</si>
  <si>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</si>
  <si>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</si>
  <si>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</si>
  <si>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</si>
  <si>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</si>
  <si>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</si>
  <si>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</si>
  <si>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</si>
  <si>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</si>
  <si>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</si>
  <si>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</si>
  <si>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</si>
  <si>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</si>
  <si>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</si>
  <si>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</si>
  <si>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</si>
  <si>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</si>
  <si>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</si>
  <si>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</si>
  <si>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</si>
  <si>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</si>
  <si>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</si>
  <si>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</si>
  <si>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</si>
  <si>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</si>
  <si>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</si>
  <si>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</si>
  <si>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</si>
  <si>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</si>
  <si>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</si>
  <si>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</si>
  <si>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</si>
  <si>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</si>
  <si>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</si>
  <si>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</si>
  <si>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</si>
  <si>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</si>
  <si>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</si>
  <si>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</si>
  <si>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</si>
  <si>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</si>
  <si>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</si>
  <si>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</si>
  <si>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</si>
  <si>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</si>
  <si>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</si>
  <si>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</si>
  <si>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</si>
  <si>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</si>
  <si>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</si>
  <si>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</si>
  <si>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</si>
  <si>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</si>
  <si>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</si>
  <si>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</si>
  <si>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</si>
  <si>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</si>
  <si>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</si>
  <si>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</si>
  <si>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</si>
  <si>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</si>
  <si>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</si>
  <si>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</si>
  <si>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</si>
  <si>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</si>
  <si>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</si>
  <si>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</si>
  <si>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</si>
  <si>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</si>
  <si>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</si>
  <si>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</si>
  <si>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</si>
  <si>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</si>
  <si>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</si>
  <si>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</si>
  <si>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</si>
  <si>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</si>
  <si>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</si>
  <si>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8
1 б</t>
  </si>
  <si>
    <t>8
2 б</t>
  </si>
  <si>
    <t>Код элемента содержания</t>
  </si>
  <si>
    <t>Тип задания</t>
  </si>
  <si>
    <t>Краткий ответ</t>
  </si>
  <si>
    <t>Контролируемые виды деятельности (тема)</t>
  </si>
  <si>
    <t>Выбор ответа</t>
  </si>
  <si>
    <t>Развернутый ответ</t>
  </si>
  <si>
    <t>КДР по алгебре (8 кл.) 30.01.2019</t>
  </si>
  <si>
    <t>Умение выполнять действия с десятичными и обыкновенными дробями</t>
  </si>
  <si>
    <t>Умение выполнять действия с алгебраическими дробями</t>
  </si>
  <si>
    <t>Умение анализировать график линейной функции</t>
  </si>
  <si>
    <t>Умение анализировать диаграммы</t>
  </si>
  <si>
    <t>Умение решать линейные уравнения</t>
  </si>
  <si>
    <t>Умение выполнять действия с квадратными корнями</t>
  </si>
  <si>
    <t>Умение выражать заданную величину из формулы</t>
  </si>
  <si>
    <t>Умение решать текстовые задачи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</si>
</sst>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7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22" fillId="9" borderId="13" xfId="0" applyFont="1" applyFill="1" applyBorder="1" applyAlignment="1" applyProtection="1">
      <alignment horizontal="center" vertical="center" wrapText="1"/>
      <protection hidden="1"/>
    </xf>
    <xf numFmtId="0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 hidden="1"/>
    </xf>
    <xf numFmtId="9" fontId="14" fillId="0" borderId="2" xfId="3" applyFont="1" applyBorder="1" applyAlignment="1" applyProtection="1">
      <alignment horizontal="center" vertical="center" wrapText="1"/>
    </xf>
    <xf numFmtId="0" fontId="20" fillId="0" borderId="2" xfId="0" applyNumberFormat="1" applyFont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3" t="e">
        <f>#REF!</f>
        <v>#REF!</v>
      </c>
      <c r="B1" s="104"/>
      <c r="C1" s="105"/>
      <c r="D1" s="39" t="s">
        <v>54</v>
      </c>
      <c r="E1" s="31"/>
      <c r="F1" s="106" t="e">
        <f>#REF!</f>
        <v>#REF!</v>
      </c>
      <c r="G1" s="107"/>
      <c r="H1" s="108" t="s">
        <v>51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1" t="s">
        <v>52</v>
      </c>
      <c r="B3" s="109" t="s">
        <v>49</v>
      </c>
      <c r="C3" s="111" t="s">
        <v>48</v>
      </c>
      <c r="D3" s="98" t="s">
        <v>55</v>
      </c>
      <c r="E3" s="100" t="s">
        <v>50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1" t="s">
        <v>57</v>
      </c>
      <c r="W3" s="102"/>
      <c r="X3" s="102"/>
      <c r="Y3" s="102"/>
      <c r="Z3" s="101" t="s">
        <v>59</v>
      </c>
      <c r="AA3" s="102"/>
      <c r="AB3" s="102"/>
      <c r="AC3" s="102"/>
      <c r="AD3" s="96" t="s">
        <v>58</v>
      </c>
    </row>
    <row r="4" spans="1:30" ht="16.5" thickBot="1" x14ac:dyDescent="0.3">
      <c r="A4" s="101"/>
      <c r="B4" s="110"/>
      <c r="C4" s="112"/>
      <c r="D4" s="99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7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G14" sqref="G14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2:10" s="55" customFormat="1" x14ac:dyDescent="0.25">
      <c r="B2" s="59" t="s">
        <v>70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66">
        <v>1</v>
      </c>
      <c r="D3" s="67">
        <v>2</v>
      </c>
      <c r="E3" s="66">
        <v>3</v>
      </c>
      <c r="F3" s="67">
        <v>4</v>
      </c>
      <c r="G3" s="66">
        <v>5</v>
      </c>
      <c r="H3" s="67">
        <v>6</v>
      </c>
      <c r="I3" s="66">
        <v>7</v>
      </c>
      <c r="J3" s="67">
        <v>8</v>
      </c>
    </row>
    <row r="4" spans="2:10" x14ac:dyDescent="0.25">
      <c r="C4" s="71"/>
      <c r="D4" s="61"/>
      <c r="E4" s="61"/>
      <c r="F4" s="61"/>
      <c r="G4" s="61"/>
      <c r="H4" s="61"/>
      <c r="I4" s="61"/>
      <c r="J4" s="61"/>
    </row>
    <row r="5" spans="2:10" x14ac:dyDescent="0.25">
      <c r="C5" s="71"/>
      <c r="D5" s="61"/>
      <c r="E5" s="61"/>
      <c r="F5" s="61"/>
      <c r="G5" s="61"/>
      <c r="H5" s="61"/>
      <c r="I5" s="61"/>
      <c r="J5" s="61"/>
    </row>
    <row r="6" spans="2:10" x14ac:dyDescent="0.25">
      <c r="C6" s="71"/>
      <c r="D6" s="61"/>
      <c r="E6" s="61"/>
      <c r="F6" s="61"/>
      <c r="G6" s="61"/>
      <c r="H6" s="61"/>
      <c r="I6" s="61"/>
      <c r="J6" s="61"/>
    </row>
    <row r="7" spans="2:10" x14ac:dyDescent="0.25">
      <c r="C7" s="88" t="s">
        <v>90</v>
      </c>
      <c r="D7" s="89"/>
      <c r="E7" s="89"/>
      <c r="F7" s="89"/>
      <c r="G7" s="89"/>
      <c r="H7" s="61"/>
      <c r="I7" s="61"/>
      <c r="J7" s="61"/>
    </row>
    <row r="8" spans="2:10" x14ac:dyDescent="0.25">
      <c r="B8" s="55"/>
      <c r="C8" s="88" t="s">
        <v>71</v>
      </c>
      <c r="D8" s="88" t="s">
        <v>72</v>
      </c>
      <c r="E8" s="88"/>
      <c r="F8" s="88"/>
      <c r="G8" s="88"/>
      <c r="H8" s="55"/>
      <c r="I8" s="55"/>
      <c r="J8" s="55"/>
    </row>
    <row r="9" spans="2:10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69" t="s">
        <v>60</v>
      </c>
      <c r="C10" s="65" t="s">
        <v>87</v>
      </c>
      <c r="D10" s="65" t="s">
        <v>84</v>
      </c>
      <c r="E10" s="65" t="s">
        <v>85</v>
      </c>
      <c r="F10" s="65" t="s">
        <v>62</v>
      </c>
      <c r="G10" s="65" t="s">
        <v>63</v>
      </c>
      <c r="H10" s="65" t="s">
        <v>61</v>
      </c>
      <c r="I10" s="65" t="s">
        <v>64</v>
      </c>
      <c r="J10" s="65" t="s">
        <v>75</v>
      </c>
    </row>
    <row r="11" spans="2:10" ht="50.1" customHeight="1" x14ac:dyDescent="0.25">
      <c r="B11" s="63">
        <v>1</v>
      </c>
      <c r="C11" s="73" t="s">
        <v>91</v>
      </c>
      <c r="D11" s="92"/>
      <c r="E11" s="74" t="s">
        <v>86</v>
      </c>
      <c r="F11" s="93"/>
      <c r="G11" s="64">
        <v>1</v>
      </c>
      <c r="H11" s="70" t="str">
        <f>IF(I11="","",I11*G11)</f>
        <v/>
      </c>
      <c r="I11" s="94" t="str">
        <f>IF($C$2="","",$C$2)</f>
        <v/>
      </c>
      <c r="J11" s="64" t="str">
        <f t="shared" ref="J11:J18" si="0">IF(I11="",$F$9,IF(I11&gt;=$A$25,$C$25,IF(I11&gt;=$A$24,$C$24,IF(I11&gt;=$A$23,$C$23,IF(I11&gt;=$A$22,$C$22,$C$21)))))</f>
        <v>Введите уровень успешности каждого задания</v>
      </c>
    </row>
    <row r="12" spans="2:10" ht="50.1" customHeight="1" x14ac:dyDescent="0.25">
      <c r="B12" s="63">
        <v>2</v>
      </c>
      <c r="C12" s="73" t="s">
        <v>92</v>
      </c>
      <c r="D12" s="92"/>
      <c r="E12" s="74" t="s">
        <v>88</v>
      </c>
      <c r="F12" s="93"/>
      <c r="G12" s="64">
        <v>1</v>
      </c>
      <c r="H12" s="70" t="str">
        <f t="shared" ref="H12:H16" si="1">IF(I12="","",I12*G12)</f>
        <v/>
      </c>
      <c r="I12" s="94" t="str">
        <f>IF($D$2="","",$D$2)</f>
        <v/>
      </c>
      <c r="J12" s="64" t="str">
        <f t="shared" si="0"/>
        <v>Введите уровень успешности каждого задания</v>
      </c>
    </row>
    <row r="13" spans="2:10" ht="50.1" customHeight="1" x14ac:dyDescent="0.25">
      <c r="B13" s="63">
        <v>3</v>
      </c>
      <c r="C13" s="72" t="s">
        <v>93</v>
      </c>
      <c r="D13" s="92"/>
      <c r="E13" s="74" t="s">
        <v>88</v>
      </c>
      <c r="F13" s="93"/>
      <c r="G13" s="64">
        <v>1</v>
      </c>
      <c r="H13" s="70" t="str">
        <f t="shared" si="1"/>
        <v/>
      </c>
      <c r="I13" s="94" t="str">
        <f>IF($E$2="","",$E$2)</f>
        <v/>
      </c>
      <c r="J13" s="64" t="str">
        <f t="shared" si="0"/>
        <v>Введите уровень успешности каждого задания</v>
      </c>
    </row>
    <row r="14" spans="2:10" ht="50.1" customHeight="1" x14ac:dyDescent="0.25">
      <c r="B14" s="63">
        <v>4</v>
      </c>
      <c r="C14" s="72" t="s">
        <v>94</v>
      </c>
      <c r="D14" s="92"/>
      <c r="E14" s="74" t="s">
        <v>88</v>
      </c>
      <c r="F14" s="93"/>
      <c r="G14" s="64">
        <v>1</v>
      </c>
      <c r="H14" s="70" t="str">
        <f t="shared" si="1"/>
        <v/>
      </c>
      <c r="I14" s="94" t="str">
        <f>IF($F$2="","",$F$2)</f>
        <v/>
      </c>
      <c r="J14" s="64" t="str">
        <f t="shared" si="0"/>
        <v>Введите уровень успешности каждого задания</v>
      </c>
    </row>
    <row r="15" spans="2:10" ht="50.1" customHeight="1" x14ac:dyDescent="0.25">
      <c r="B15" s="63">
        <v>5</v>
      </c>
      <c r="C15" s="72" t="s">
        <v>95</v>
      </c>
      <c r="D15" s="92"/>
      <c r="E15" s="74" t="s">
        <v>86</v>
      </c>
      <c r="F15" s="93"/>
      <c r="G15" s="64">
        <v>1</v>
      </c>
      <c r="H15" s="70" t="str">
        <f t="shared" si="1"/>
        <v/>
      </c>
      <c r="I15" s="94" t="str">
        <f>IF($G$2="","",$G$2)</f>
        <v/>
      </c>
      <c r="J15" s="64" t="str">
        <f t="shared" si="0"/>
        <v>Введите уровень успешности каждого задания</v>
      </c>
    </row>
    <row r="16" spans="2:10" ht="50.1" customHeight="1" x14ac:dyDescent="0.25">
      <c r="B16" s="63">
        <v>6</v>
      </c>
      <c r="C16" s="72" t="s">
        <v>96</v>
      </c>
      <c r="D16" s="92"/>
      <c r="E16" s="74" t="s">
        <v>86</v>
      </c>
      <c r="F16" s="93"/>
      <c r="G16" s="64">
        <v>1</v>
      </c>
      <c r="H16" s="70" t="str">
        <f t="shared" si="1"/>
        <v/>
      </c>
      <c r="I16" s="94" t="str">
        <f>IF($H$2="","",$H$2)</f>
        <v/>
      </c>
      <c r="J16" s="64" t="str">
        <f t="shared" si="0"/>
        <v>Введите уровень успешности каждого задания</v>
      </c>
    </row>
    <row r="17" spans="1:10" ht="50.1" customHeight="1" x14ac:dyDescent="0.25">
      <c r="B17" s="63">
        <v>7</v>
      </c>
      <c r="C17" s="72" t="s">
        <v>97</v>
      </c>
      <c r="D17" s="92"/>
      <c r="E17" s="74" t="s">
        <v>88</v>
      </c>
      <c r="F17" s="93"/>
      <c r="G17" s="64">
        <v>1</v>
      </c>
      <c r="H17" s="70" t="str">
        <f>IF(I17="","",I17*G17)</f>
        <v/>
      </c>
      <c r="I17" s="94" t="str">
        <f>IF($I$2="","",$I$2)</f>
        <v/>
      </c>
      <c r="J17" s="64" t="str">
        <f t="shared" si="0"/>
        <v>Введите уровень успешности каждого задания</v>
      </c>
    </row>
    <row r="18" spans="1:10" ht="50.1" customHeight="1" x14ac:dyDescent="0.25">
      <c r="B18" s="63">
        <v>8</v>
      </c>
      <c r="C18" s="72" t="s">
        <v>98</v>
      </c>
      <c r="D18" s="92"/>
      <c r="E18" s="74" t="s">
        <v>89</v>
      </c>
      <c r="F18" s="93"/>
      <c r="G18" s="64">
        <v>2</v>
      </c>
      <c r="H18" s="70" t="str">
        <f>IF(I18="","",I18*G18)</f>
        <v/>
      </c>
      <c r="I18" s="94" t="str">
        <f>IF($J$2="","",$J$2)</f>
        <v/>
      </c>
      <c r="J18" s="64" t="str">
        <f t="shared" si="0"/>
        <v>Введите уровень успешности каждого задания</v>
      </c>
    </row>
    <row r="20" spans="1:10" ht="15.75" x14ac:dyDescent="0.25">
      <c r="A20" t="s">
        <v>74</v>
      </c>
      <c r="B20" t="s">
        <v>73</v>
      </c>
      <c r="C20" s="57" t="s">
        <v>65</v>
      </c>
    </row>
    <row r="21" spans="1:10" ht="15.75" x14ac:dyDescent="0.25">
      <c r="A21" s="56">
        <v>0</v>
      </c>
      <c r="B21" s="56">
        <f>A22-0.01</f>
        <v>0.28999999999999998</v>
      </c>
      <c r="C21" s="58" t="s">
        <v>66</v>
      </c>
    </row>
    <row r="22" spans="1:10" ht="15.75" x14ac:dyDescent="0.25">
      <c r="A22" s="56">
        <v>0.3</v>
      </c>
      <c r="B22" s="56">
        <f t="shared" ref="B22:B24" si="2">A23-0.01</f>
        <v>0.49</v>
      </c>
      <c r="C22" s="58" t="s">
        <v>67</v>
      </c>
    </row>
    <row r="23" spans="1:10" ht="15.75" x14ac:dyDescent="0.25">
      <c r="A23" s="56">
        <v>0.5</v>
      </c>
      <c r="B23" s="56">
        <f t="shared" si="2"/>
        <v>0.69</v>
      </c>
      <c r="C23" s="58" t="s">
        <v>76</v>
      </c>
    </row>
    <row r="24" spans="1:10" ht="15.75" x14ac:dyDescent="0.25">
      <c r="A24" s="56">
        <v>0.7</v>
      </c>
      <c r="B24" s="56">
        <f t="shared" si="2"/>
        <v>0.89</v>
      </c>
      <c r="C24" s="58" t="s">
        <v>68</v>
      </c>
    </row>
    <row r="25" spans="1:10" ht="15.75" x14ac:dyDescent="0.25">
      <c r="A25" s="56">
        <v>0.9</v>
      </c>
      <c r="B25" s="56">
        <v>1</v>
      </c>
      <c r="C25" s="58" t="s">
        <v>69</v>
      </c>
    </row>
  </sheetData>
  <sheetProtection password="D695" sheet="1" objects="1" scenarios="1" formatColumns="0" formatRows="0"/>
  <conditionalFormatting sqref="A21:C22 J11:J18">
    <cfRule type="expression" dxfId="1" priority="1">
      <formula>$I11&lt;$A$23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80" zoomScaleNormal="80" workbookViewId="0">
      <selection activeCell="C2" sqref="C2:K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8" ht="15.75" customHeight="1" thickBot="1" x14ac:dyDescent="0.3">
      <c r="C1" s="113" t="s">
        <v>81</v>
      </c>
      <c r="D1" s="114"/>
      <c r="E1" s="114"/>
      <c r="F1" s="114"/>
      <c r="G1" s="114"/>
      <c r="H1" s="114"/>
      <c r="I1" s="114"/>
      <c r="J1" s="115"/>
    </row>
    <row r="2" spans="2:18" s="85" customFormat="1" ht="15.75" thickBot="1" x14ac:dyDescent="0.3">
      <c r="B2" s="86" t="s">
        <v>70</v>
      </c>
      <c r="C2" s="116">
        <v>80.110497237569049</v>
      </c>
      <c r="D2" s="116">
        <v>81.215469613259671</v>
      </c>
      <c r="E2" s="116">
        <v>74.769797421731127</v>
      </c>
      <c r="F2" s="116">
        <v>81.767955801104975</v>
      </c>
      <c r="G2" s="116">
        <v>91.988950276243102</v>
      </c>
      <c r="H2" s="116">
        <v>81.215469613259671</v>
      </c>
      <c r="I2" s="116">
        <v>71.362799263351747</v>
      </c>
      <c r="J2" s="116">
        <v>6.4456721915285451</v>
      </c>
      <c r="K2" s="116">
        <v>13.167587476979742</v>
      </c>
    </row>
    <row r="3" spans="2:18" ht="26.25" thickBot="1" x14ac:dyDescent="0.3">
      <c r="C3" s="87">
        <v>1</v>
      </c>
      <c r="D3" s="87">
        <v>2</v>
      </c>
      <c r="E3" s="90">
        <v>3</v>
      </c>
      <c r="F3" s="87">
        <v>4</v>
      </c>
      <c r="G3" s="87">
        <v>5</v>
      </c>
      <c r="H3" s="87">
        <v>6</v>
      </c>
      <c r="I3" s="90">
        <v>7</v>
      </c>
      <c r="J3" s="87" t="s">
        <v>82</v>
      </c>
      <c r="K3" s="90" t="s">
        <v>83</v>
      </c>
    </row>
    <row r="4" spans="2:18" x14ac:dyDescent="0.25">
      <c r="B4" s="84" t="s">
        <v>80</v>
      </c>
      <c r="C4" s="83">
        <f t="shared" ref="C4:K4" si="0">IF(LEN(C3)&lt;4,1,1*LEFT(RIGHT(C3,3),1))</f>
        <v>1</v>
      </c>
      <c r="D4" s="83">
        <f t="shared" si="0"/>
        <v>1</v>
      </c>
      <c r="E4" s="83">
        <f t="shared" si="0"/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2</v>
      </c>
      <c r="L4" s="83"/>
      <c r="M4" s="83"/>
      <c r="N4" s="83"/>
      <c r="O4" s="83"/>
      <c r="P4" s="83"/>
      <c r="Q4" s="83"/>
      <c r="R4" s="83"/>
    </row>
    <row r="5" spans="2:18" x14ac:dyDescent="0.25">
      <c r="B5" s="84" t="s">
        <v>79</v>
      </c>
      <c r="C5" s="83">
        <f>IF(LEN(C3)&lt;4,C3,IF(LEN(C3)&lt;8,LEFT(C3,LEN(C3)-4),LEFT(C3,LEN(C3)-8)))</f>
        <v>1</v>
      </c>
      <c r="D5" s="83">
        <f t="shared" ref="D5:K5" si="1">IF(LEN(D3)&lt;4,D3,IF(LEN(D3)&lt;8,LEFT(D3,LEN(D3)-4),LEFT(D3,LEN(D3)-8)))</f>
        <v>2</v>
      </c>
      <c r="E5" s="83">
        <f t="shared" si="1"/>
        <v>3</v>
      </c>
      <c r="F5" s="83">
        <f t="shared" si="1"/>
        <v>4</v>
      </c>
      <c r="G5" s="83">
        <f t="shared" si="1"/>
        <v>5</v>
      </c>
      <c r="H5" s="83">
        <f t="shared" si="1"/>
        <v>6</v>
      </c>
      <c r="I5" s="83">
        <f t="shared" si="1"/>
        <v>7</v>
      </c>
      <c r="J5" s="83" t="str">
        <f t="shared" si="1"/>
        <v>8</v>
      </c>
      <c r="K5" s="83" t="str">
        <f t="shared" si="1"/>
        <v>8</v>
      </c>
      <c r="L5" s="83"/>
      <c r="M5" s="83"/>
      <c r="N5" s="83"/>
      <c r="O5" s="83"/>
      <c r="P5" s="83"/>
      <c r="Q5" s="83"/>
      <c r="R5" s="83"/>
    </row>
    <row r="6" spans="2:18" x14ac:dyDescent="0.25">
      <c r="B6" s="84" t="s">
        <v>78</v>
      </c>
      <c r="C6" s="83">
        <f t="shared" ref="C6:K6" si="2">C4*C2</f>
        <v>80.110497237569049</v>
      </c>
      <c r="D6" s="83">
        <f t="shared" si="2"/>
        <v>81.215469613259671</v>
      </c>
      <c r="E6" s="83">
        <f t="shared" si="2"/>
        <v>74.769797421731127</v>
      </c>
      <c r="F6" s="83">
        <f t="shared" si="2"/>
        <v>81.767955801104975</v>
      </c>
      <c r="G6" s="83">
        <f t="shared" si="2"/>
        <v>91.988950276243102</v>
      </c>
      <c r="H6" s="83">
        <f t="shared" si="2"/>
        <v>81.215469613259671</v>
      </c>
      <c r="I6" s="83">
        <f t="shared" si="2"/>
        <v>71.362799263351747</v>
      </c>
      <c r="J6" s="83">
        <f t="shared" si="2"/>
        <v>6.4456721915285451</v>
      </c>
      <c r="K6" s="83">
        <f t="shared" si="2"/>
        <v>26.335174953959484</v>
      </c>
      <c r="L6" s="83"/>
      <c r="M6" s="83"/>
      <c r="N6" s="83"/>
      <c r="O6" s="83"/>
      <c r="P6" s="83"/>
      <c r="Q6" s="83"/>
      <c r="R6" s="83"/>
    </row>
    <row r="7" spans="2:18" x14ac:dyDescent="0.25">
      <c r="C7" s="88" t="str">
        <f>АнализКл!C7</f>
        <v>КДР по алгебре (8 кл.) 30.01.2019</v>
      </c>
      <c r="D7" s="88"/>
      <c r="E7" s="88"/>
      <c r="F7" s="88"/>
      <c r="G7" s="88"/>
      <c r="H7" s="88"/>
    </row>
    <row r="8" spans="2:18" x14ac:dyDescent="0.25">
      <c r="C8" s="88" t="s">
        <v>71</v>
      </c>
      <c r="D8" s="88" t="s">
        <v>77</v>
      </c>
      <c r="E8" s="88"/>
      <c r="F8" s="88"/>
      <c r="G8" s="88"/>
      <c r="H8" s="88"/>
    </row>
    <row r="9" spans="2:18" ht="21" x14ac:dyDescent="0.35">
      <c r="F9" s="82" t="str">
        <f>IF(COUNTIF(C2:Q2,"")=0,"","Введите уровень успешности каждого задания")</f>
        <v>Введите уровень успешности каждого задания</v>
      </c>
    </row>
    <row r="10" spans="2:18" ht="63" x14ac:dyDescent="0.25">
      <c r="B10" s="69" t="s">
        <v>60</v>
      </c>
      <c r="C10" s="69" t="s">
        <v>87</v>
      </c>
      <c r="D10" s="65" t="s">
        <v>84</v>
      </c>
      <c r="E10" s="65" t="s">
        <v>85</v>
      </c>
      <c r="F10" s="81" t="s">
        <v>62</v>
      </c>
      <c r="G10" s="81" t="s">
        <v>63</v>
      </c>
      <c r="H10" s="81" t="s">
        <v>61</v>
      </c>
      <c r="I10" s="81" t="s">
        <v>64</v>
      </c>
      <c r="J10" s="81" t="s">
        <v>75</v>
      </c>
    </row>
    <row r="11" spans="2:18" ht="50.1" customHeight="1" x14ac:dyDescent="0.25">
      <c r="B11" s="80">
        <f>АнализКл!B11</f>
        <v>1</v>
      </c>
      <c r="C11" s="73" t="str">
        <f>АнализКл!C11</f>
        <v>Умение выполнять действия с десятичными и обыкновенными дробями</v>
      </c>
      <c r="D11" s="95" t="str">
        <f>IF(АнализКл!D11="","",АнализКл!D11)</f>
        <v/>
      </c>
      <c r="E11" s="91" t="str">
        <f>IF(АнализКл!E11="","",АнализКл!E11)</f>
        <v>Краткий ответ</v>
      </c>
      <c r="F11" s="91" t="str">
        <f>IF(АнализКл!F11="","",АнализКл!F11)</f>
        <v/>
      </c>
      <c r="G11" s="91">
        <f>IF(АнализКл!G11="","",АнализКл!G11)</f>
        <v>1</v>
      </c>
      <c r="H11" s="70">
        <f>IF(I11="","",I11*G11)</f>
        <v>0.80110497237569045</v>
      </c>
      <c r="I11" s="79">
        <f>IF(COUNTIFS($C$5:$K$5,$B11,$C$2:$K$2,"")=0,SUMIFS($C$6:$K$6,$C$5:$K$5,$B11)/$G11/100,"")</f>
        <v>0.80110497237569045</v>
      </c>
      <c r="J11" s="68" t="str">
        <f t="shared" ref="J11:J18" si="3">IF(I11="",$F$9,IF(I11&gt;=$A$25,$C$25,IF(I11&gt;=$A$24,$C$24,IF(I11&gt;=$A$23,$C$23,IF(I11&gt;=$A$22,$C$22,$C$21)))))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8" ht="50.1" customHeight="1" x14ac:dyDescent="0.25">
      <c r="B12" s="80">
        <f>АнализКл!B12</f>
        <v>2</v>
      </c>
      <c r="C12" s="73" t="str">
        <f>АнализКл!C12</f>
        <v>Умение выполнять действия с алгебраическими дробями</v>
      </c>
      <c r="D12" s="95" t="str">
        <f>IF(АнализКл!D12="","",АнализКл!D12)</f>
        <v/>
      </c>
      <c r="E12" s="91" t="str">
        <f>IF(АнализКл!E12="","",АнализКл!E12)</f>
        <v>Выбор ответа</v>
      </c>
      <c r="F12" s="91" t="str">
        <f>IF(АнализКл!F12="","",АнализКл!F12)</f>
        <v/>
      </c>
      <c r="G12" s="91">
        <f>IF(АнализКл!G12="","",АнализКл!G12)</f>
        <v>1</v>
      </c>
      <c r="H12" s="70">
        <f t="shared" ref="H12:H16" si="4">IF(I12="","",I12*G12)</f>
        <v>0.81215469613259672</v>
      </c>
      <c r="I12" s="79">
        <f>IF(COUNTIFS($C$5:$K$5,$B12,$C$2:$K$2,"")=0,SUMIFS($C$6:$K$6,$C$5:$K$5,$B12)/$G12/100,"")</f>
        <v>0.81215469613259672</v>
      </c>
      <c r="J12" s="68" t="str">
        <f t="shared" si="3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8" ht="50.1" customHeight="1" x14ac:dyDescent="0.25">
      <c r="B13" s="80">
        <f>АнализКл!B13</f>
        <v>3</v>
      </c>
      <c r="C13" s="73" t="str">
        <f>АнализКл!C13</f>
        <v>Умение анализировать график линейной функции</v>
      </c>
      <c r="D13" s="95" t="str">
        <f>IF(АнализКл!D13="","",АнализКл!D13)</f>
        <v/>
      </c>
      <c r="E13" s="91" t="str">
        <f>IF(АнализКл!E13="","",АнализКл!E13)</f>
        <v>Выбор ответа</v>
      </c>
      <c r="F13" s="91" t="str">
        <f>IF(АнализКл!F13="","",АнализКл!F13)</f>
        <v/>
      </c>
      <c r="G13" s="91">
        <f>IF(АнализКл!G13="","",АнализКл!G13)</f>
        <v>1</v>
      </c>
      <c r="H13" s="70">
        <f t="shared" si="4"/>
        <v>0.74769797421731132</v>
      </c>
      <c r="I13" s="79">
        <f>IF(COUNTIFS($C$5:$K$5,$B13,$C$2:$K$2,"")=0,SUMIFS($C$6:$K$6,$C$5:$K$5,$B13)/$G13/100,"")</f>
        <v>0.74769797421731132</v>
      </c>
      <c r="J13" s="68" t="str">
        <f t="shared" si="3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8" ht="50.1" customHeight="1" x14ac:dyDescent="0.25">
      <c r="B14" s="80">
        <f>АнализКл!B14</f>
        <v>4</v>
      </c>
      <c r="C14" s="73" t="str">
        <f>АнализКл!C14</f>
        <v>Умение анализировать диаграммы</v>
      </c>
      <c r="D14" s="95" t="str">
        <f>IF(АнализКл!D14="","",АнализКл!D14)</f>
        <v/>
      </c>
      <c r="E14" s="91" t="str">
        <f>IF(АнализКл!E14="","",АнализКл!E14)</f>
        <v>Выбор ответа</v>
      </c>
      <c r="F14" s="91" t="str">
        <f>IF(АнализКл!F14="","",АнализКл!F14)</f>
        <v/>
      </c>
      <c r="G14" s="91">
        <f>IF(АнализКл!G14="","",АнализКл!G14)</f>
        <v>1</v>
      </c>
      <c r="H14" s="70">
        <f t="shared" si="4"/>
        <v>0.81767955801104975</v>
      </c>
      <c r="I14" s="79">
        <f>IF(COUNTIFS($C$5:$K$5,$B14,$C$2:$K$2,"")=0,SUMIFS($C$6:$K$6,$C$5:$K$5,$B14)/$G14/100,"")</f>
        <v>0.81767955801104975</v>
      </c>
      <c r="J14" s="68" t="str">
        <f t="shared" si="3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8" ht="50.1" customHeight="1" x14ac:dyDescent="0.25">
      <c r="B15" s="80">
        <f>АнализКл!B15</f>
        <v>5</v>
      </c>
      <c r="C15" s="73" t="str">
        <f>АнализКл!C15</f>
        <v>Умение решать линейные уравнения</v>
      </c>
      <c r="D15" s="95" t="str">
        <f>IF(АнализКл!D15="","",АнализКл!D15)</f>
        <v/>
      </c>
      <c r="E15" s="91" t="str">
        <f>IF(АнализКл!E15="","",АнализКл!E15)</f>
        <v>Краткий ответ</v>
      </c>
      <c r="F15" s="91" t="str">
        <f>IF(АнализКл!F15="","",АнализКл!F15)</f>
        <v/>
      </c>
      <c r="G15" s="91">
        <f>IF(АнализКл!G15="","",АнализКл!G15)</f>
        <v>1</v>
      </c>
      <c r="H15" s="70">
        <f t="shared" si="4"/>
        <v>0.91988950276243098</v>
      </c>
      <c r="I15" s="79">
        <f>IF(COUNTIFS($C$5:$K$5,$B15,$C$2:$K$2,"")=0,SUMIFS($C$6:$K$6,$C$5:$K$5,$B15)/$G15/100,"")</f>
        <v>0.91988950276243098</v>
      </c>
      <c r="J15" s="68" t="str">
        <f t="shared" si="3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6" spans="2:18" ht="50.1" customHeight="1" x14ac:dyDescent="0.25">
      <c r="B16" s="80">
        <f>АнализКл!B16</f>
        <v>6</v>
      </c>
      <c r="C16" s="73" t="str">
        <f>АнализКл!C16</f>
        <v>Умение выполнять действия с квадратными корнями</v>
      </c>
      <c r="D16" s="95" t="str">
        <f>IF(АнализКл!D16="","",АнализКл!D16)</f>
        <v/>
      </c>
      <c r="E16" s="91" t="str">
        <f>IF(АнализКл!E16="","",АнализКл!E16)</f>
        <v>Краткий ответ</v>
      </c>
      <c r="F16" s="91" t="str">
        <f>IF(АнализКл!F16="","",АнализКл!F16)</f>
        <v/>
      </c>
      <c r="G16" s="91">
        <f>IF(АнализКл!G16="","",АнализКл!G16)</f>
        <v>1</v>
      </c>
      <c r="H16" s="70">
        <f t="shared" si="4"/>
        <v>0.81215469613259672</v>
      </c>
      <c r="I16" s="79">
        <f t="shared" ref="I16:I18" si="5">IF(COUNTIFS($C$5:$K$5,$B16,$C$2:$K$2,"")=0,SUMIFS($C$6:$K$6,$C$5:$K$5,$B16)/$G16/100,"")</f>
        <v>0.81215469613259672</v>
      </c>
      <c r="J16" s="68" t="str">
        <f t="shared" si="3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50.1" customHeight="1" x14ac:dyDescent="0.25">
      <c r="B17" s="80">
        <f>АнализКл!B17</f>
        <v>7</v>
      </c>
      <c r="C17" s="73" t="str">
        <f>АнализКл!C17</f>
        <v>Умение выражать заданную величину из формулы</v>
      </c>
      <c r="D17" s="95" t="str">
        <f>IF(АнализКл!D17="","",АнализКл!D17)</f>
        <v/>
      </c>
      <c r="E17" s="91" t="str">
        <f>IF(АнализКл!E17="","",АнализКл!E17)</f>
        <v>Выбор ответа</v>
      </c>
      <c r="F17" s="91" t="str">
        <f>IF(АнализКл!F17="","",АнализКл!F17)</f>
        <v/>
      </c>
      <c r="G17" s="91">
        <f>IF(АнализКл!G17="","",АнализКл!G17)</f>
        <v>1</v>
      </c>
      <c r="H17" s="70">
        <f t="shared" ref="H17" si="6">IF(I17="","",I17*G17)</f>
        <v>0.71362799263351751</v>
      </c>
      <c r="I17" s="79">
        <f t="shared" si="5"/>
        <v>0.71362799263351751</v>
      </c>
      <c r="J17" s="68" t="str">
        <f t="shared" si="3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50.1" customHeight="1" x14ac:dyDescent="0.25">
      <c r="B18" s="80">
        <f>АнализКл!B18</f>
        <v>8</v>
      </c>
      <c r="C18" s="73" t="str">
        <f>АнализКл!C18</f>
        <v>Умение решать текстовые задачи</v>
      </c>
      <c r="D18" s="95" t="str">
        <f>IF(АнализКл!D18="","",АнализКл!D18)</f>
        <v/>
      </c>
      <c r="E18" s="91" t="str">
        <f>IF(АнализКл!E18="","",АнализКл!E18)</f>
        <v>Развернутый ответ</v>
      </c>
      <c r="F18" s="91" t="str">
        <f>IF(АнализКл!F18="","",АнализКл!F18)</f>
        <v/>
      </c>
      <c r="G18" s="91">
        <f>IF(АнализКл!G18="","",АнализКл!G18)</f>
        <v>2</v>
      </c>
      <c r="H18" s="70">
        <f>IF(I18="","",I18*G18)</f>
        <v>0.32780847145488035</v>
      </c>
      <c r="I18" s="79">
        <f t="shared" si="5"/>
        <v>0.16390423572744017</v>
      </c>
      <c r="J18" s="68" t="str">
        <f t="shared" si="3"/>
        <v>Данный элемент содержания усвоен на крайне низком уровне. Требуется серьёзная коррекция.</v>
      </c>
    </row>
    <row r="20" spans="1:10" ht="15.75" x14ac:dyDescent="0.25">
      <c r="A20" s="78" t="s">
        <v>74</v>
      </c>
      <c r="B20" s="78" t="s">
        <v>73</v>
      </c>
      <c r="C20" s="77" t="s">
        <v>65</v>
      </c>
    </row>
    <row r="21" spans="1:10" ht="15.75" x14ac:dyDescent="0.25">
      <c r="A21" s="76">
        <v>0</v>
      </c>
      <c r="B21" s="76">
        <f>A22-0.01</f>
        <v>0.28999999999999998</v>
      </c>
      <c r="C21" s="75" t="s">
        <v>66</v>
      </c>
    </row>
    <row r="22" spans="1:10" ht="15.75" x14ac:dyDescent="0.25">
      <c r="A22" s="76">
        <v>0.3</v>
      </c>
      <c r="B22" s="76">
        <f>A23-0.01</f>
        <v>0.49</v>
      </c>
      <c r="C22" s="75" t="s">
        <v>67</v>
      </c>
    </row>
    <row r="23" spans="1:10" ht="15.75" x14ac:dyDescent="0.25">
      <c r="A23" s="76">
        <v>0.5</v>
      </c>
      <c r="B23" s="76">
        <f>A24-0.01</f>
        <v>0.69</v>
      </c>
      <c r="C23" s="75" t="s">
        <v>76</v>
      </c>
    </row>
    <row r="24" spans="1:10" ht="15.75" x14ac:dyDescent="0.25">
      <c r="A24" s="76">
        <v>0.7</v>
      </c>
      <c r="B24" s="76">
        <f>A25-0.01</f>
        <v>0.89</v>
      </c>
      <c r="C24" s="75" t="s">
        <v>68</v>
      </c>
    </row>
    <row r="25" spans="1:10" ht="15.75" x14ac:dyDescent="0.25">
      <c r="A25" s="76">
        <v>0.9</v>
      </c>
      <c r="B25" s="76">
        <v>1</v>
      </c>
      <c r="C25" s="75" t="s">
        <v>69</v>
      </c>
    </row>
  </sheetData>
  <sheetProtection password="D695" sheet="1" objects="1" scenarios="1" formatColumns="0" formatRows="0"/>
  <mergeCells count="1">
    <mergeCell ref="C1:J1"/>
  </mergeCells>
  <conditionalFormatting sqref="A21:C22 J11:J18">
    <cfRule type="expression" dxfId="0" priority="1">
      <formula>$I11&lt;$A$23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2019-03-27T14:11:58Z</dcterms:modified>
</cp:coreProperties>
</file>