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АнализКл!$A$7:$J$34</definedName>
    <definedName name="_xlnm.Print_Area" localSheetId="3">АнализОО!$A$7:$K$34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D5" i="26" l="1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C5" i="26"/>
  <c r="D4" i="26" l="1"/>
  <c r="D6" i="26" s="1"/>
  <c r="E4" i="26"/>
  <c r="E6" i="26" s="1"/>
  <c r="F4" i="26"/>
  <c r="F6" i="26" s="1"/>
  <c r="G4" i="26"/>
  <c r="G6" i="26" s="1"/>
  <c r="H4" i="26"/>
  <c r="H6" i="26" s="1"/>
  <c r="I4" i="26"/>
  <c r="I6" i="26" s="1"/>
  <c r="J4" i="26"/>
  <c r="J6" i="26" s="1"/>
  <c r="K4" i="26"/>
  <c r="K6" i="26" s="1"/>
  <c r="L4" i="26"/>
  <c r="L6" i="26" s="1"/>
  <c r="M4" i="26"/>
  <c r="M6" i="26" s="1"/>
  <c r="N4" i="26"/>
  <c r="N6" i="26" s="1"/>
  <c r="O4" i="26"/>
  <c r="O6" i="26" s="1"/>
  <c r="H21" i="26" s="1"/>
  <c r="P4" i="26"/>
  <c r="P6" i="26" s="1"/>
  <c r="Q4" i="26"/>
  <c r="Q6" i="26" s="1"/>
  <c r="R4" i="26"/>
  <c r="R6" i="26" s="1"/>
  <c r="H24" i="26"/>
  <c r="H27" i="26"/>
  <c r="H21" i="25"/>
  <c r="G21" i="25" s="1"/>
  <c r="H22" i="25"/>
  <c r="G22" i="25" s="1"/>
  <c r="H24" i="25"/>
  <c r="G24" i="25" s="1"/>
  <c r="H25" i="25"/>
  <c r="G25" i="25" s="1"/>
  <c r="H27" i="25"/>
  <c r="H15" i="26" l="1"/>
  <c r="H18" i="26"/>
  <c r="H25" i="26"/>
  <c r="H22" i="26"/>
  <c r="H19" i="26"/>
  <c r="H14" i="26"/>
  <c r="H13" i="26"/>
  <c r="H17" i="26"/>
  <c r="G27" i="25"/>
  <c r="G27" i="26" l="1"/>
  <c r="G25" i="26"/>
  <c r="G24" i="26"/>
  <c r="G22" i="26"/>
  <c r="G21" i="26"/>
  <c r="G19" i="26"/>
  <c r="G18" i="26"/>
  <c r="G17" i="26"/>
  <c r="G15" i="26"/>
  <c r="G14" i="26"/>
  <c r="G13" i="26"/>
  <c r="C4" i="26"/>
  <c r="C6" i="26" s="1"/>
  <c r="H12" i="26" s="1"/>
  <c r="G12" i="26" s="1"/>
  <c r="H19" i="25" l="1"/>
  <c r="G19" i="25" s="1"/>
  <c r="H18" i="25"/>
  <c r="G18" i="25" s="1"/>
  <c r="H17" i="25"/>
  <c r="G17" i="25" s="1"/>
  <c r="H15" i="25"/>
  <c r="G15" i="25" s="1"/>
  <c r="H14" i="25"/>
  <c r="G14" i="25" s="1"/>
  <c r="H13" i="25"/>
  <c r="G13" i="25" s="1"/>
  <c r="H12" i="25"/>
  <c r="G12" i="25" s="1"/>
  <c r="F9" i="26" l="1"/>
  <c r="F9" i="25"/>
  <c r="I17" i="25" l="1"/>
  <c r="I25" i="25"/>
  <c r="I24" i="25"/>
  <c r="I22" i="25"/>
  <c r="I27" i="25"/>
  <c r="I21" i="25"/>
  <c r="I13" i="26"/>
  <c r="I27" i="26"/>
  <c r="I15" i="26"/>
  <c r="I25" i="26"/>
  <c r="I12" i="26"/>
  <c r="I21" i="26"/>
  <c r="I14" i="26"/>
  <c r="I24" i="26"/>
  <c r="I17" i="26"/>
  <c r="I18" i="26"/>
  <c r="I19" i="26"/>
  <c r="I22" i="26"/>
  <c r="I13" i="25"/>
  <c r="I18" i="25"/>
  <c r="I14" i="25"/>
  <c r="I19" i="25"/>
  <c r="I15" i="25"/>
  <c r="I12" i="25"/>
  <c r="B33" i="26"/>
  <c r="B32" i="26"/>
  <c r="B31" i="26"/>
  <c r="B30" i="26"/>
  <c r="B31" i="25"/>
  <c r="B32" i="25"/>
  <c r="B33" i="25"/>
  <c r="B30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<sst xmlns="http://schemas.openxmlformats.org/spreadsheetml/2006/main" count="241" uniqueCount="123">
  <si>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</si>
  <si>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</si>
  <si>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</si>
  <si>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</si>
  <si>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</si>
  <si>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</si>
  <si>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</si>
  <si>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</si>
  <si>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</si>
  <si>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</si>
  <si>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</si>
  <si>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</si>
  <si>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</si>
  <si>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</si>
  <si>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</si>
  <si>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</si>
  <si>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</si>
  <si>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</si>
  <si>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</si>
  <si>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</si>
  <si>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</si>
  <si>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</si>
  <si>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</si>
  <si>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</si>
  <si>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</si>
  <si>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</si>
  <si>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</si>
  <si>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</si>
  <si>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</si>
  <si>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</si>
  <si>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</si>
  <si>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</si>
  <si>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</si>
  <si>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</si>
  <si>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</si>
  <si>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</si>
  <si>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</si>
  <si>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</si>
  <si>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</si>
  <si>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</si>
  <si>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</si>
  <si>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</si>
  <si>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</si>
  <si>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</si>
  <si>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</si>
  <si>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</si>
  <si>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</si>
  <si>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</si>
  <si>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</si>
  <si>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</si>
  <si>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</si>
  <si>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</si>
  <si>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</si>
  <si>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</si>
  <si>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</si>
  <si>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</si>
  <si>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</si>
  <si>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</si>
  <si>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</si>
  <si>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</si>
  <si>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</si>
  <si>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</si>
  <si>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</si>
  <si>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Уровень сложности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</si>
  <si>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</si>
  <si>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</si>
  <si>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</si>
  <si>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</si>
  <si>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</si>
  <si>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</si>
  <si>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</si>
  <si>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</si>
  <si>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</si>
  <si>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</si>
  <si>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</si>
  <si>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</si>
  <si>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</si>
  <si>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</si>
  <si>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</si>
  <si>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</si>
  <si>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</si>
  <si>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</si>
  <si>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</si>
  <si>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Код УУД</t>
  </si>
  <si>
    <t>4
1 б</t>
  </si>
  <si>
    <t>4
2 б</t>
  </si>
  <si>
    <t>6
1 б</t>
  </si>
  <si>
    <t>6
2 б</t>
  </si>
  <si>
    <t>8
1 б</t>
  </si>
  <si>
    <t>8
2 б</t>
  </si>
  <si>
    <t>На материале предметной области «Филология»</t>
  </si>
  <si>
    <t>На материале предметной области «Математика и информатика»</t>
  </si>
  <si>
    <t>На материале предметной области «Естественно-научные предметы»</t>
  </si>
  <si>
    <t>На материале предметной области «Общественно-научные предметы»</t>
  </si>
  <si>
    <t>Ориентироваться в содержании текста, отвечать на вопросы, используя явно заданную в тексте информацию (на материале предметов «русский язык» и «литература»)</t>
  </si>
  <si>
    <t>Давать определения понятиям, подводить под понятие (на материале предметов «русский язык» и «литература»)</t>
  </si>
  <si>
    <t>Преобразовывать модели из одной знаковой системы в другую (таблицы, схемы, графики, диаграммы, рисунки и др.) (на материале предметов «русский язык» и «литература»)</t>
  </si>
  <si>
    <t>6.2</t>
  </si>
  <si>
    <t>Базовый</t>
  </si>
  <si>
    <t>3.1</t>
  </si>
  <si>
    <t>4.2</t>
  </si>
  <si>
    <t>Повышенный</t>
  </si>
  <si>
    <t>Владеть рядом общих приемов решения задач (проблем) (на материале предмета «математика»)</t>
  </si>
  <si>
    <t>5.1</t>
  </si>
  <si>
    <t>Выявлять черты сходства и различия, осуществлять сравнение. Проводить группировку, сериацию, классификацию, выделять главное (на материале предмета «математика»)</t>
  </si>
  <si>
    <t>3.3, 3.4</t>
  </si>
  <si>
    <t>Выявлять черты сходства и различия, осуществлять сравнение. Проводить группировку, сериацию, классификацию, выделять главное (на материале предмета «информатика и ИКТ»)</t>
  </si>
  <si>
    <t>Преобразовывать модели из одной знаковой системы в другую (таблицы, схемы, графики, диаграммы, рисунки и др.) (на материале предмета «биология»)</t>
  </si>
  <si>
    <t>Соотносить информацию из разных частей текста, сопоставлять основные текстовые и внетекстовые компоненты (на материале предмета «география»)</t>
  </si>
  <si>
    <t>6.2.3</t>
  </si>
  <si>
    <t>Упорядочивать, ранжировать и группировать информацию (на материале предметов «история», «кубановедение)</t>
  </si>
  <si>
    <t>6.2.5</t>
  </si>
  <si>
    <t>Уровень сложно сти</t>
  </si>
  <si>
    <t>На материале предметной области «Физическая культура и основы безопасности жизнедеятельности»</t>
  </si>
  <si>
    <t>Делить тексты на смысловые части, составлять план текста (на материале предметов «русский язык» и «литература»)</t>
  </si>
  <si>
    <t>6.2.4</t>
  </si>
  <si>
    <t>Высказывать оценочные суждения и свою точку зрения о прочитанном тексте (на материале предмета «обществознание»)</t>
  </si>
  <si>
    <t>6.4.4</t>
  </si>
  <si>
    <t>Ориентироваться в содержании текста, отвечать на вопросы, используя явно заданную в тексте информацию. (на материале предмета «ОБЖ»)</t>
  </si>
  <si>
    <t>6.2.</t>
  </si>
  <si>
    <t>11
1 б</t>
  </si>
  <si>
    <t>11
2 б</t>
  </si>
  <si>
    <t>КДР: комплексная работа 6 кл. по ФГОС ООО 30.11.2018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</si>
</sst>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26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3" fillId="8" borderId="2" xfId="3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0" fontId="24" fillId="0" borderId="0" xfId="0" applyFont="1" applyAlignment="1" applyProtection="1">
      <alignment horizontal="center"/>
      <protection hidden="1"/>
    </xf>
    <xf numFmtId="0" fontId="21" fillId="0" borderId="3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49" fontId="23" fillId="0" borderId="36" xfId="0" applyNumberFormat="1" applyFont="1" applyBorder="1" applyAlignment="1">
      <alignment horizontal="left" vertical="center" wrapText="1"/>
    </xf>
    <xf numFmtId="49" fontId="23" fillId="0" borderId="36" xfId="0" applyNumberFormat="1" applyFont="1" applyBorder="1" applyAlignment="1">
      <alignment horizontal="center" vertical="center" wrapText="1"/>
    </xf>
    <xf numFmtId="0" fontId="14" fillId="0" borderId="36" xfId="0" applyFont="1" applyBorder="1" applyAlignment="1" applyProtection="1">
      <alignment horizontal="center" vertical="center" wrapText="1"/>
      <protection hidden="1"/>
    </xf>
    <xf numFmtId="0" fontId="14" fillId="0" borderId="36" xfId="0" applyFont="1" applyBorder="1" applyAlignment="1">
      <alignment horizontal="center" vertical="center" wrapText="1"/>
    </xf>
    <xf numFmtId="164" fontId="14" fillId="0" borderId="36" xfId="0" applyNumberFormat="1" applyFont="1" applyBorder="1" applyAlignment="1">
      <alignment horizontal="center" vertical="center" wrapText="1"/>
    </xf>
    <xf numFmtId="9" fontId="14" fillId="0" borderId="36" xfId="3" applyFont="1" applyBorder="1" applyAlignment="1" applyProtection="1">
      <alignment horizontal="center" vertical="center" wrapText="1"/>
      <protection locked="0"/>
    </xf>
    <xf numFmtId="0" fontId="17" fillId="0" borderId="31" xfId="0" applyFont="1" applyBorder="1" applyAlignment="1" applyProtection="1">
      <alignment horizontal="center" vertical="center" wrapText="1"/>
      <protection hidden="1"/>
    </xf>
    <xf numFmtId="0" fontId="21" fillId="0" borderId="16" xfId="0" applyFont="1" applyBorder="1" applyAlignment="1">
      <alignment horizontal="left" vertical="center"/>
    </xf>
    <xf numFmtId="0" fontId="21" fillId="0" borderId="16" xfId="0" applyFont="1" applyBorder="1" applyAlignment="1">
      <alignment horizontal="center" vertical="center" wrapText="1"/>
    </xf>
    <xf numFmtId="0" fontId="25" fillId="0" borderId="2" xfId="0" applyFont="1" applyBorder="1" applyAlignment="1" applyProtection="1">
      <alignment horizontal="center" vertical="center" wrapText="1"/>
      <protection hidden="1"/>
    </xf>
    <xf numFmtId="0" fontId="20" fillId="0" borderId="12" xfId="0" applyFont="1" applyBorder="1" applyAlignment="1" applyProtection="1">
      <alignment horizontal="center" vertical="center" wrapText="1"/>
      <protection locked="0" hidden="1"/>
    </xf>
    <xf numFmtId="0" fontId="20" fillId="7" borderId="13" xfId="0" applyFont="1" applyFill="1" applyBorder="1" applyAlignment="1" applyProtection="1">
      <alignment horizontal="center" vertical="center" wrapText="1"/>
      <protection locked="0" hidden="1"/>
    </xf>
    <xf numFmtId="0" fontId="20" fillId="0" borderId="13" xfId="0" applyFont="1" applyBorder="1" applyAlignment="1" applyProtection="1">
      <alignment horizontal="center" vertical="center" wrapText="1"/>
      <protection locked="0" hidden="1"/>
    </xf>
    <xf numFmtId="0" fontId="20" fillId="7" borderId="6" xfId="0" applyFont="1" applyFill="1" applyBorder="1" applyAlignment="1" applyProtection="1">
      <alignment horizontal="center" vertical="center" wrapText="1"/>
      <protection locked="0" hidden="1"/>
    </xf>
    <xf numFmtId="0" fontId="20" fillId="0" borderId="6" xfId="0" applyFont="1" applyBorder="1" applyAlignment="1" applyProtection="1">
      <alignment horizontal="center" vertical="center" wrapText="1"/>
      <protection locked="0" hidden="1"/>
    </xf>
    <xf numFmtId="0" fontId="20" fillId="7" borderId="12" xfId="0" applyFont="1" applyFill="1" applyBorder="1" applyAlignment="1" applyProtection="1">
      <alignment horizontal="center" vertical="center" wrapText="1"/>
      <protection locked="0" hidden="1"/>
    </xf>
    <xf numFmtId="0" fontId="20" fillId="0" borderId="37" xfId="0" applyFont="1" applyBorder="1" applyAlignment="1" applyProtection="1">
      <alignment horizontal="center" vertical="center" wrapText="1"/>
      <protection locked="0" hidden="1"/>
    </xf>
    <xf numFmtId="0" fontId="20" fillId="7" borderId="1" xfId="0" applyFont="1" applyFill="1" applyBorder="1" applyAlignment="1" applyProtection="1">
      <alignment horizontal="center" vertical="center" wrapText="1"/>
      <protection locked="0"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21"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108" t="e">
        <f>#REF!</f>
        <v>#REF!</v>
      </c>
      <c r="B1" s="109"/>
      <c r="C1" s="110"/>
      <c r="D1" s="39" t="s">
        <v>54</v>
      </c>
      <c r="E1" s="31"/>
      <c r="F1" s="111" t="e">
        <f>#REF!</f>
        <v>#REF!</v>
      </c>
      <c r="G1" s="112"/>
      <c r="H1" s="113" t="s">
        <v>51</v>
      </c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114" t="s">
        <v>52</v>
      </c>
      <c r="B3" s="115" t="s">
        <v>49</v>
      </c>
      <c r="C3" s="117" t="s">
        <v>48</v>
      </c>
      <c r="D3" s="121" t="s">
        <v>55</v>
      </c>
      <c r="E3" s="123" t="s">
        <v>50</v>
      </c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14" t="s">
        <v>57</v>
      </c>
      <c r="W3" s="124"/>
      <c r="X3" s="124"/>
      <c r="Y3" s="124"/>
      <c r="Z3" s="114" t="s">
        <v>59</v>
      </c>
      <c r="AA3" s="124"/>
      <c r="AB3" s="124"/>
      <c r="AC3" s="124"/>
      <c r="AD3" s="119" t="s">
        <v>58</v>
      </c>
    </row>
    <row r="4" spans="1:30" ht="16.5" thickBot="1" x14ac:dyDescent="0.3">
      <c r="A4" s="114"/>
      <c r="B4" s="116"/>
      <c r="C4" s="118"/>
      <c r="D4" s="122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20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20" priority="2">
      <formula>AND($C5&lt;&gt;0,$AD5&lt;&gt;100)</formula>
    </cfRule>
  </conditionalFormatting>
  <conditionalFormatting sqref="G5:H48 N5:Q48 V5:Y48">
    <cfRule type="cellIs" dxfId="19" priority="12" operator="greaterThan">
      <formula>#REF!</formula>
    </cfRule>
  </conditionalFormatting>
  <conditionalFormatting sqref="B5:B48">
    <cfRule type="cellIs" dxfId="18" priority="10" stopIfTrue="1" operator="lessThan">
      <formula>#REF!</formula>
    </cfRule>
  </conditionalFormatting>
  <conditionalFormatting sqref="E5:F48">
    <cfRule type="expression" dxfId="17" priority="90">
      <formula>IF(SUM(#REF!)&gt;#REF!,1)</formula>
    </cfRule>
  </conditionalFormatting>
  <conditionalFormatting sqref="G49:H54 N49:Q54 V49:Y54">
    <cfRule type="cellIs" dxfId="16" priority="125" operator="greaterThan">
      <formula>#REF!</formula>
    </cfRule>
  </conditionalFormatting>
  <conditionalFormatting sqref="B49:B54">
    <cfRule type="cellIs" dxfId="15" priority="131" stopIfTrue="1" operator="lessThan">
      <formula>#REF!</formula>
    </cfRule>
  </conditionalFormatting>
  <conditionalFormatting sqref="E49:F54">
    <cfRule type="expression" dxfId="14" priority="133">
      <formula>IF(SUM(#REF!)&gt;#REF!,1)</formula>
    </cfRule>
  </conditionalFormatting>
  <conditionalFormatting sqref="I49:M54">
    <cfRule type="expression" dxfId="13" priority="135">
      <formula>IF(SUM(#REF!)&gt;#REF!,1)</formula>
    </cfRule>
  </conditionalFormatting>
  <conditionalFormatting sqref="R49:U54">
    <cfRule type="expression" dxfId="12" priority="137">
      <formula>IF(SUM(#REF!)&gt;#REF!,1)</formula>
    </cfRule>
  </conditionalFormatting>
  <conditionalFormatting sqref="C49:D54">
    <cfRule type="expression" dxfId="11" priority="139" stopIfTrue="1">
      <formula>IF(AND(SUM(#REF!)&lt;&gt;#REF!,NOT(ISBLANK(#REF!))),1)</formula>
    </cfRule>
  </conditionalFormatting>
  <conditionalFormatting sqref="V49:Y54">
    <cfRule type="expression" dxfId="10" priority="141">
      <formula>SUM(#REF!)&gt;#REF!</formula>
    </cfRule>
  </conditionalFormatting>
  <conditionalFormatting sqref="I5:M48">
    <cfRule type="expression" dxfId="9" priority="272">
      <formula>IF(SUM(#REF!)&gt;#REF!,1)</formula>
    </cfRule>
  </conditionalFormatting>
  <conditionalFormatting sqref="R5:U48">
    <cfRule type="expression" dxfId="8" priority="1782">
      <formula>IF(SUM(#REF!)&gt;#REF!,1)</formula>
    </cfRule>
  </conditionalFormatting>
  <conditionalFormatting sqref="C5:D48">
    <cfRule type="expression" dxfId="7" priority="1784" stopIfTrue="1">
      <formula>IF(AND(SUM(#REF!)&lt;&gt;#REF!,NOT(ISBLANK(#REF!))),1)</formula>
    </cfRule>
  </conditionalFormatting>
  <conditionalFormatting sqref="V5:Y48">
    <cfRule type="expression" dxfId="6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N34"/>
  <sheetViews>
    <sheetView zoomScale="80" zoomScaleNormal="80" workbookViewId="0">
      <selection activeCell="C2" sqref="C2"/>
    </sheetView>
  </sheetViews>
  <sheetFormatPr defaultRowHeight="15" x14ac:dyDescent="0.25"/>
  <cols>
    <col min="2" max="2" width="10.85546875" customWidth="1"/>
    <col min="3" max="3" width="43.140625" customWidth="1"/>
    <col min="4" max="4" width="6.7109375" customWidth="1"/>
    <col min="5" max="5" width="11.28515625" customWidth="1"/>
    <col min="6" max="6" width="6.42578125" bestFit="1" customWidth="1"/>
    <col min="7" max="7" width="10.5703125" bestFit="1" customWidth="1"/>
    <col min="8" max="8" width="13" customWidth="1"/>
    <col min="9" max="10" width="62.42578125" customWidth="1"/>
    <col min="11" max="14" width="6.140625" customWidth="1"/>
  </cols>
  <sheetData>
    <row r="2" spans="2:14" s="55" customFormat="1" x14ac:dyDescent="0.25">
      <c r="B2" s="59" t="s">
        <v>71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2:14" x14ac:dyDescent="0.25">
      <c r="C3" s="68">
        <v>1</v>
      </c>
      <c r="D3" s="69">
        <v>2</v>
      </c>
      <c r="E3" s="68">
        <v>3</v>
      </c>
      <c r="F3" s="69">
        <v>4</v>
      </c>
      <c r="G3" s="68">
        <v>5</v>
      </c>
      <c r="H3" s="69">
        <v>6</v>
      </c>
      <c r="I3" s="68">
        <v>7</v>
      </c>
      <c r="J3" s="69">
        <v>8</v>
      </c>
      <c r="K3" s="68">
        <v>9</v>
      </c>
      <c r="L3" s="69">
        <v>10</v>
      </c>
      <c r="M3" s="68">
        <v>11</v>
      </c>
      <c r="N3" s="69">
        <v>12</v>
      </c>
    </row>
    <row r="4" spans="2:14" x14ac:dyDescent="0.25">
      <c r="C4" s="8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2:14" x14ac:dyDescent="0.25">
      <c r="C5" s="8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2:14" x14ac:dyDescent="0.25">
      <c r="C6" s="8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2:14" x14ac:dyDescent="0.25">
      <c r="C7" s="55" t="s">
        <v>122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</row>
    <row r="8" spans="2:14" x14ac:dyDescent="0.25">
      <c r="B8" s="55"/>
      <c r="C8" s="55" t="s">
        <v>73</v>
      </c>
      <c r="D8" s="55" t="s">
        <v>74</v>
      </c>
      <c r="E8" s="55"/>
      <c r="F8" s="55"/>
      <c r="G8" s="55"/>
      <c r="H8" s="55"/>
      <c r="I8" s="55"/>
      <c r="J8" s="55"/>
    </row>
    <row r="9" spans="2:14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4" ht="54" x14ac:dyDescent="0.25">
      <c r="B10" s="79" t="s">
        <v>60</v>
      </c>
      <c r="C10" s="88" t="s">
        <v>62</v>
      </c>
      <c r="D10" s="88" t="s">
        <v>83</v>
      </c>
      <c r="E10" s="88" t="s">
        <v>112</v>
      </c>
      <c r="F10" s="88" t="s">
        <v>64</v>
      </c>
      <c r="G10" s="88" t="s">
        <v>61</v>
      </c>
      <c r="H10" s="88" t="s">
        <v>65</v>
      </c>
      <c r="I10" s="88" t="s">
        <v>78</v>
      </c>
    </row>
    <row r="11" spans="2:14" ht="15.75" x14ac:dyDescent="0.25">
      <c r="B11" s="96"/>
      <c r="C11" s="97" t="s">
        <v>90</v>
      </c>
      <c r="D11" s="98"/>
      <c r="E11" s="98"/>
      <c r="F11" s="98"/>
      <c r="G11" s="98"/>
      <c r="H11" s="98"/>
      <c r="I11" s="87"/>
    </row>
    <row r="12" spans="2:14" ht="78.75" x14ac:dyDescent="0.25">
      <c r="B12" s="89">
        <v>1</v>
      </c>
      <c r="C12" s="90" t="s">
        <v>94</v>
      </c>
      <c r="D12" s="91" t="s">
        <v>97</v>
      </c>
      <c r="E12" s="92" t="s">
        <v>98</v>
      </c>
      <c r="F12" s="93">
        <v>1</v>
      </c>
      <c r="G12" s="94" t="str">
        <f>IF(H12="","",H12*F12)</f>
        <v/>
      </c>
      <c r="H12" s="95" t="str">
        <f>IF($C$2="","",$C$2)</f>
        <v/>
      </c>
      <c r="I12" s="93" t="str">
        <f>IF(H12="",$F$9,IF(H12&gt;=$A$34,$C$34,IF(H12&gt;=$A$33,$C$33,IF(H12&gt;=$A$32,$C$32,IF(H12&gt;=$A$31,$C$31,$C$30)))))</f>
        <v>Введите уровень успешности каждого задания</v>
      </c>
    </row>
    <row r="13" spans="2:14" ht="63" x14ac:dyDescent="0.25">
      <c r="B13" s="65">
        <v>2</v>
      </c>
      <c r="C13" s="85" t="s">
        <v>95</v>
      </c>
      <c r="D13" s="80" t="s">
        <v>99</v>
      </c>
      <c r="E13" s="76" t="s">
        <v>98</v>
      </c>
      <c r="F13" s="66">
        <v>1</v>
      </c>
      <c r="G13" s="81" t="str">
        <f t="shared" ref="G13:G27" si="0">IF(H13="","",H13*F13)</f>
        <v/>
      </c>
      <c r="H13" s="67" t="str">
        <f>IF($D$2="","",$D$2)</f>
        <v/>
      </c>
      <c r="I13" s="66" t="str">
        <f>IF(H13="",$F$9,IF(H13&gt;=$A$34,$C$34,IF(H13&gt;=$A$33,$C$33,IF(H13&gt;=$A$32,$C$32,IF(H13&gt;=$A$31,$C$31,$C$30)))))</f>
        <v>Введите уровень успешности каждого задания</v>
      </c>
    </row>
    <row r="14" spans="2:14" ht="78.75" x14ac:dyDescent="0.25">
      <c r="B14" s="65">
        <v>3</v>
      </c>
      <c r="C14" s="84" t="s">
        <v>96</v>
      </c>
      <c r="D14" s="80" t="s">
        <v>100</v>
      </c>
      <c r="E14" s="76" t="s">
        <v>98</v>
      </c>
      <c r="F14" s="66">
        <v>1</v>
      </c>
      <c r="G14" s="81" t="str">
        <f t="shared" si="0"/>
        <v/>
      </c>
      <c r="H14" s="67" t="str">
        <f>IF($E$2="","",$E$2)</f>
        <v/>
      </c>
      <c r="I14" s="66" t="str">
        <f>IF(H14="",$F$9,IF(H14&gt;=$A$34,$C$34,IF(H14&gt;=$A$33,$C$33,IF(H14&gt;=$A$32,$C$32,IF(H14&gt;=$A$31,$C$31,$C$30)))))</f>
        <v>Введите уровень успешности каждого задания</v>
      </c>
    </row>
    <row r="15" spans="2:14" ht="63" x14ac:dyDescent="0.25">
      <c r="B15" s="65">
        <v>4</v>
      </c>
      <c r="C15" s="84" t="s">
        <v>114</v>
      </c>
      <c r="D15" s="80" t="s">
        <v>115</v>
      </c>
      <c r="E15" s="76" t="s">
        <v>101</v>
      </c>
      <c r="F15" s="66">
        <v>2</v>
      </c>
      <c r="G15" s="81" t="str">
        <f t="shared" si="0"/>
        <v/>
      </c>
      <c r="H15" s="67" t="str">
        <f>IF($F$2="","",$F$2)</f>
        <v/>
      </c>
      <c r="I15" s="66" t="str">
        <f>IF(H15="",$F$9,IF(H15&gt;=$A$34,$C$34,IF(H15&gt;=$A$33,$C$33,IF(H15&gt;=$A$32,$C$32,IF(H15&gt;=$A$31,$C$31,$C$30)))))</f>
        <v>Введите уровень успешности каждого задания</v>
      </c>
    </row>
    <row r="16" spans="2:14" ht="15.75" x14ac:dyDescent="0.25">
      <c r="B16" s="96"/>
      <c r="C16" s="97" t="s">
        <v>91</v>
      </c>
      <c r="D16" s="98"/>
      <c r="E16" s="98"/>
      <c r="F16" s="98"/>
      <c r="G16" s="98"/>
      <c r="H16" s="98"/>
      <c r="I16" s="87"/>
    </row>
    <row r="17" spans="1:9" ht="47.25" x14ac:dyDescent="0.25">
      <c r="B17" s="65">
        <v>5</v>
      </c>
      <c r="C17" s="84" t="s">
        <v>102</v>
      </c>
      <c r="D17" s="80" t="s">
        <v>103</v>
      </c>
      <c r="E17" s="76" t="s">
        <v>98</v>
      </c>
      <c r="F17" s="66">
        <v>1</v>
      </c>
      <c r="G17" s="81" t="str">
        <f t="shared" si="0"/>
        <v/>
      </c>
      <c r="H17" s="67" t="str">
        <f>IF($G$2="","",$G$2)</f>
        <v/>
      </c>
      <c r="I17" s="66" t="str">
        <f>IF(H17="",$F$9,IF(H17&gt;=$A$34,$C$34,IF(H17&gt;=$A$33,$C$33,IF(H17&gt;=$A$32,$C$32,IF(H17&gt;=$A$31,$C$31,$C$30)))))</f>
        <v>Введите уровень успешности каждого задания</v>
      </c>
    </row>
    <row r="18" spans="1:9" ht="78.75" x14ac:dyDescent="0.25">
      <c r="B18" s="65">
        <v>6</v>
      </c>
      <c r="C18" s="84" t="s">
        <v>104</v>
      </c>
      <c r="D18" s="80" t="s">
        <v>105</v>
      </c>
      <c r="E18" s="76" t="s">
        <v>101</v>
      </c>
      <c r="F18" s="66">
        <v>2</v>
      </c>
      <c r="G18" s="81" t="str">
        <f t="shared" si="0"/>
        <v/>
      </c>
      <c r="H18" s="67" t="str">
        <f>IF($H$2="","",$H$2)</f>
        <v/>
      </c>
      <c r="I18" s="66" t="str">
        <f>IF(H18="",$F$9,IF(H18&gt;=$A$34,$C$34,IF(H18&gt;=$A$33,$C$33,IF(H18&gt;=$A$32,$C$32,IF(H18&gt;=$A$31,$C$31,$C$30)))))</f>
        <v>Введите уровень успешности каждого задания</v>
      </c>
    </row>
    <row r="19" spans="1:9" ht="78.75" x14ac:dyDescent="0.25">
      <c r="B19" s="65">
        <v>7</v>
      </c>
      <c r="C19" s="84" t="s">
        <v>106</v>
      </c>
      <c r="D19" s="80" t="s">
        <v>105</v>
      </c>
      <c r="E19" s="76" t="s">
        <v>98</v>
      </c>
      <c r="F19" s="66">
        <v>1</v>
      </c>
      <c r="G19" s="81" t="str">
        <f t="shared" si="0"/>
        <v/>
      </c>
      <c r="H19" s="67" t="str">
        <f>IF($I$2="","",$I$2)</f>
        <v/>
      </c>
      <c r="I19" s="66" t="str">
        <f>IF(H19="",$F$9,IF(H19&gt;=$A$34,$C$34,IF(H19&gt;=$A$33,$C$33,IF(H19&gt;=$A$32,$C$32,IF(H19&gt;=$A$31,$C$31,$C$30)))))</f>
        <v>Введите уровень успешности каждого задания</v>
      </c>
    </row>
    <row r="20" spans="1:9" ht="15.75" x14ac:dyDescent="0.25">
      <c r="B20" s="96"/>
      <c r="C20" s="97" t="s">
        <v>92</v>
      </c>
      <c r="D20" s="98"/>
      <c r="E20" s="98"/>
      <c r="F20" s="98"/>
      <c r="G20" s="98"/>
      <c r="H20" s="98"/>
      <c r="I20" s="87"/>
    </row>
    <row r="21" spans="1:9" ht="63" x14ac:dyDescent="0.25">
      <c r="B21" s="65">
        <v>8</v>
      </c>
      <c r="C21" s="84" t="s">
        <v>107</v>
      </c>
      <c r="D21" s="80" t="s">
        <v>100</v>
      </c>
      <c r="E21" s="76" t="s">
        <v>101</v>
      </c>
      <c r="F21" s="66">
        <v>2</v>
      </c>
      <c r="G21" s="81" t="str">
        <f t="shared" si="0"/>
        <v/>
      </c>
      <c r="H21" s="67" t="str">
        <f>IF($J$2="","",$J$2)</f>
        <v/>
      </c>
      <c r="I21" s="66" t="str">
        <f>IF(H21="",$F$9,IF(H21&gt;=$A$34,$C$34,IF(H21&gt;=$A$33,$C$33,IF(H21&gt;=$A$32,$C$32,IF(H21&gt;=$A$31,$C$31,$C$30)))))</f>
        <v>Введите уровень успешности каждого задания</v>
      </c>
    </row>
    <row r="22" spans="1:9" ht="63" x14ac:dyDescent="0.25">
      <c r="B22" s="65">
        <v>9</v>
      </c>
      <c r="C22" s="84" t="s">
        <v>108</v>
      </c>
      <c r="D22" s="80" t="s">
        <v>109</v>
      </c>
      <c r="E22" s="76" t="s">
        <v>98</v>
      </c>
      <c r="F22" s="66">
        <v>1</v>
      </c>
      <c r="G22" s="81" t="str">
        <f t="shared" si="0"/>
        <v/>
      </c>
      <c r="H22" s="67" t="str">
        <f>IF($K$2="","",$K$2)</f>
        <v/>
      </c>
      <c r="I22" s="66" t="str">
        <f>IF(H22="",$F$9,IF(H22&gt;=$A$34,$C$34,IF(H22&gt;=$A$33,$C$33,IF(H22&gt;=$A$32,$C$32,IF(H22&gt;=$A$31,$C$31,$C$30)))))</f>
        <v>Введите уровень успешности каждого задания</v>
      </c>
    </row>
    <row r="23" spans="1:9" ht="15.75" x14ac:dyDescent="0.25">
      <c r="B23" s="96"/>
      <c r="C23" s="97" t="s">
        <v>93</v>
      </c>
      <c r="D23" s="98"/>
      <c r="E23" s="98"/>
      <c r="F23" s="98"/>
      <c r="G23" s="98"/>
      <c r="H23" s="98"/>
      <c r="I23" s="87"/>
    </row>
    <row r="24" spans="1:9" ht="47.25" x14ac:dyDescent="0.25">
      <c r="B24" s="65">
        <v>10</v>
      </c>
      <c r="C24" s="84" t="s">
        <v>110</v>
      </c>
      <c r="D24" s="80" t="s">
        <v>111</v>
      </c>
      <c r="E24" s="76" t="s">
        <v>98</v>
      </c>
      <c r="F24" s="66">
        <v>1</v>
      </c>
      <c r="G24" s="81" t="str">
        <f t="shared" si="0"/>
        <v/>
      </c>
      <c r="H24" s="67" t="str">
        <f>IF($L$2="","",$L$2)</f>
        <v/>
      </c>
      <c r="I24" s="66" t="str">
        <f>IF(H24="",$F$9,IF(H24&gt;=$A$34,$C$34,IF(H24&gt;=$A$33,$C$33,IF(H24&gt;=$A$32,$C$32,IF(H24&gt;=$A$31,$C$31,$C$30)))))</f>
        <v>Введите уровень успешности каждого задания</v>
      </c>
    </row>
    <row r="25" spans="1:9" ht="63" x14ac:dyDescent="0.25">
      <c r="B25" s="65">
        <v>11</v>
      </c>
      <c r="C25" s="84" t="s">
        <v>116</v>
      </c>
      <c r="D25" s="80" t="s">
        <v>117</v>
      </c>
      <c r="E25" s="76" t="s">
        <v>101</v>
      </c>
      <c r="F25" s="66">
        <v>2</v>
      </c>
      <c r="G25" s="81" t="str">
        <f t="shared" si="0"/>
        <v/>
      </c>
      <c r="H25" s="67" t="str">
        <f>IF($M$2="","",$M$2)</f>
        <v/>
      </c>
      <c r="I25" s="66" t="str">
        <f>IF(H25="",$F$9,IF(H25&gt;=$A$34,$C$34,IF(H25&gt;=$A$33,$C$33,IF(H25&gt;=$A$32,$C$32,IF(H25&gt;=$A$31,$C$31,$C$30)))))</f>
        <v>Введите уровень успешности каждого задания</v>
      </c>
    </row>
    <row r="26" spans="1:9" ht="15.75" x14ac:dyDescent="0.25">
      <c r="B26" s="96"/>
      <c r="C26" s="97" t="s">
        <v>113</v>
      </c>
      <c r="D26" s="98"/>
      <c r="E26" s="98"/>
      <c r="F26" s="98"/>
      <c r="G26" s="98"/>
      <c r="H26" s="98"/>
      <c r="I26" s="87"/>
    </row>
    <row r="27" spans="1:9" ht="63" x14ac:dyDescent="0.25">
      <c r="B27" s="65">
        <v>12</v>
      </c>
      <c r="C27" s="84" t="s">
        <v>118</v>
      </c>
      <c r="D27" s="80" t="s">
        <v>119</v>
      </c>
      <c r="E27" s="76" t="s">
        <v>98</v>
      </c>
      <c r="F27" s="66">
        <v>1</v>
      </c>
      <c r="G27" s="81" t="str">
        <f t="shared" si="0"/>
        <v/>
      </c>
      <c r="H27" s="67" t="str">
        <f>IF($N$2="","",$N$2)</f>
        <v/>
      </c>
      <c r="I27" s="66" t="str">
        <f>IF(H27="",$F$9,IF(H27&gt;=$A$34,$C$34,IF(H27&gt;=$A$33,$C$33,IF(H27&gt;=$A$32,$C$32,IF(H27&gt;=$A$31,$C$31,$C$30)))))</f>
        <v>Введите уровень успешности каждого задания</v>
      </c>
    </row>
    <row r="29" spans="1:9" ht="15.75" x14ac:dyDescent="0.25">
      <c r="A29" t="s">
        <v>77</v>
      </c>
      <c r="B29" t="s">
        <v>76</v>
      </c>
      <c r="C29" s="57" t="s">
        <v>66</v>
      </c>
    </row>
    <row r="30" spans="1:9" ht="15.75" x14ac:dyDescent="0.25">
      <c r="A30" s="56">
        <v>0</v>
      </c>
      <c r="B30" s="56">
        <f>A31-0.01</f>
        <v>0.28999999999999998</v>
      </c>
      <c r="C30" s="58" t="s">
        <v>67</v>
      </c>
    </row>
    <row r="31" spans="1:9" ht="15.75" x14ac:dyDescent="0.25">
      <c r="A31" s="56">
        <v>0.3</v>
      </c>
      <c r="B31" s="56">
        <f t="shared" ref="B31:B33" si="1">A32-0.01</f>
        <v>0.49</v>
      </c>
      <c r="C31" s="58" t="s">
        <v>68</v>
      </c>
    </row>
    <row r="32" spans="1:9" ht="15.75" x14ac:dyDescent="0.25">
      <c r="A32" s="56">
        <v>0.5</v>
      </c>
      <c r="B32" s="56">
        <f t="shared" si="1"/>
        <v>0.69</v>
      </c>
      <c r="C32" s="58" t="s">
        <v>82</v>
      </c>
    </row>
    <row r="33" spans="1:3" ht="15.75" x14ac:dyDescent="0.25">
      <c r="A33" s="56">
        <v>0.7</v>
      </c>
      <c r="B33" s="56">
        <f t="shared" si="1"/>
        <v>0.89</v>
      </c>
      <c r="C33" s="58" t="s">
        <v>69</v>
      </c>
    </row>
    <row r="34" spans="1:3" ht="15.75" x14ac:dyDescent="0.25">
      <c r="A34" s="56">
        <v>0.9</v>
      </c>
      <c r="B34" s="56">
        <v>1</v>
      </c>
      <c r="C34" s="58" t="s">
        <v>70</v>
      </c>
    </row>
  </sheetData>
  <sheetProtection sheet="1" objects="1" scenarios="1" formatRows="0"/>
  <conditionalFormatting sqref="A30:C31">
    <cfRule type="expression" dxfId="5" priority="1">
      <formula>$I30&lt;$A$32</formula>
    </cfRule>
  </conditionalFormatting>
  <conditionalFormatting sqref="I12:I15 I17:I19 I21:I22 I24:I25 I27">
    <cfRule type="expression" dxfId="4" priority="1789">
      <formula>$H12&lt;$A$32</formula>
    </cfRule>
  </conditionalFormatting>
  <pageMargins left="0.7" right="0.7" top="0.75" bottom="0.75" header="0.3" footer="0.3"/>
  <pageSetup paperSize="9" scale="55" fitToHeight="0" orientation="landscape" r:id="rId1"/>
  <ignoredErrors>
    <ignoredError sqref="D15 D22" twoDigitTextYear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tabSelected="1" zoomScale="80" zoomScaleNormal="80" workbookViewId="0">
      <selection activeCell="C2" sqref="C2:W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6.7109375" style="55" customWidth="1"/>
    <col min="5" max="5" width="11.28515625" style="55" customWidth="1"/>
    <col min="6" max="6" width="6.42578125" style="55" bestFit="1" customWidth="1"/>
    <col min="7" max="7" width="10.5703125" style="55" bestFit="1" customWidth="1"/>
    <col min="8" max="8" width="15" style="55" customWidth="1"/>
    <col min="9" max="10" width="62.42578125" style="55" customWidth="1"/>
    <col min="11" max="16384" width="9.140625" style="55"/>
  </cols>
  <sheetData>
    <row r="1" spans="2:23" ht="15.75" customHeight="1" x14ac:dyDescent="0.25">
      <c r="C1" s="125" t="s">
        <v>75</v>
      </c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2:23" s="62" customFormat="1" ht="15.75" thickBot="1" x14ac:dyDescent="0.3">
      <c r="B2" s="61" t="s">
        <v>71</v>
      </c>
      <c r="C2" s="82">
        <v>67.23963599595551</v>
      </c>
      <c r="D2" s="82">
        <v>68.149646107178967</v>
      </c>
      <c r="E2" s="82">
        <v>43.882709807886755</v>
      </c>
      <c r="F2" s="82">
        <v>35.288169868554093</v>
      </c>
      <c r="G2" s="82">
        <v>43.983822042467139</v>
      </c>
      <c r="H2" s="82">
        <v>64.509605662285139</v>
      </c>
      <c r="I2" s="82">
        <v>56.622851365015173</v>
      </c>
      <c r="J2" s="82">
        <v>29.221435793731043</v>
      </c>
      <c r="K2" s="82">
        <v>55.207280080889788</v>
      </c>
      <c r="L2" s="82">
        <v>33.670374115267947</v>
      </c>
      <c r="M2" s="82">
        <v>44.388270980788676</v>
      </c>
      <c r="N2" s="82">
        <v>38.119312436804854</v>
      </c>
      <c r="O2" s="82">
        <v>43.073811931243682</v>
      </c>
      <c r="P2" s="82">
        <v>41.354903943377145</v>
      </c>
      <c r="Q2" s="82">
        <v>13.144590495449949</v>
      </c>
      <c r="R2" s="82">
        <v>85.844287158746212</v>
      </c>
      <c r="S2" s="62">
        <v>65.925176946410517</v>
      </c>
      <c r="T2" s="62">
        <v>77.148634984833166</v>
      </c>
      <c r="U2" s="62">
        <v>58.038422649140543</v>
      </c>
      <c r="V2" s="62">
        <v>33.569261880687563</v>
      </c>
      <c r="W2" s="62">
        <v>86.147623862487364</v>
      </c>
    </row>
    <row r="3" spans="2:23" ht="26.25" thickBot="1" x14ac:dyDescent="0.3">
      <c r="C3" s="100">
        <v>1</v>
      </c>
      <c r="D3" s="101">
        <v>2</v>
      </c>
      <c r="E3" s="102">
        <v>3</v>
      </c>
      <c r="F3" s="101" t="s">
        <v>84</v>
      </c>
      <c r="G3" s="103" t="s">
        <v>85</v>
      </c>
      <c r="H3" s="100">
        <v>5</v>
      </c>
      <c r="I3" s="101" t="s">
        <v>86</v>
      </c>
      <c r="J3" s="101" t="s">
        <v>87</v>
      </c>
      <c r="K3" s="104">
        <v>7</v>
      </c>
      <c r="L3" s="105" t="s">
        <v>88</v>
      </c>
      <c r="M3" s="101" t="s">
        <v>89</v>
      </c>
      <c r="N3" s="102">
        <v>9</v>
      </c>
      <c r="O3" s="103">
        <v>10</v>
      </c>
      <c r="P3" s="100" t="s">
        <v>120</v>
      </c>
      <c r="Q3" s="106" t="s">
        <v>121</v>
      </c>
      <c r="R3" s="107">
        <v>12</v>
      </c>
    </row>
    <row r="4" spans="2:23" x14ac:dyDescent="0.25">
      <c r="B4" s="70" t="s">
        <v>81</v>
      </c>
      <c r="C4" s="86">
        <f>IF(LEN(C3)&lt;4,1,1*LEFT(RIGHT(C3,3),1))</f>
        <v>1</v>
      </c>
      <c r="D4" s="86">
        <f t="shared" ref="D4:R4" si="0">IF(LEN(D3)&lt;4,1,1*LEFT(RIGHT(D3,3),1))</f>
        <v>1</v>
      </c>
      <c r="E4" s="86">
        <f t="shared" si="0"/>
        <v>1</v>
      </c>
      <c r="F4" s="86">
        <f t="shared" si="0"/>
        <v>1</v>
      </c>
      <c r="G4" s="86">
        <f t="shared" si="0"/>
        <v>2</v>
      </c>
      <c r="H4" s="86">
        <f t="shared" si="0"/>
        <v>1</v>
      </c>
      <c r="I4" s="86">
        <f t="shared" si="0"/>
        <v>1</v>
      </c>
      <c r="J4" s="86">
        <f t="shared" si="0"/>
        <v>2</v>
      </c>
      <c r="K4" s="86">
        <f t="shared" si="0"/>
        <v>1</v>
      </c>
      <c r="L4" s="86">
        <f t="shared" si="0"/>
        <v>1</v>
      </c>
      <c r="M4" s="86">
        <f t="shared" si="0"/>
        <v>2</v>
      </c>
      <c r="N4" s="86">
        <f t="shared" si="0"/>
        <v>1</v>
      </c>
      <c r="O4" s="86">
        <f t="shared" si="0"/>
        <v>1</v>
      </c>
      <c r="P4" s="86">
        <f t="shared" si="0"/>
        <v>1</v>
      </c>
      <c r="Q4" s="86">
        <f t="shared" si="0"/>
        <v>2</v>
      </c>
      <c r="R4" s="86">
        <f t="shared" si="0"/>
        <v>1</v>
      </c>
    </row>
    <row r="5" spans="2:23" x14ac:dyDescent="0.25">
      <c r="B5" s="70" t="s">
        <v>79</v>
      </c>
      <c r="C5" s="86">
        <f>IF(LEN(C3)&lt;4,C3,LEFT(C3,LEN(C3)-4))</f>
        <v>1</v>
      </c>
      <c r="D5" s="86">
        <f t="shared" ref="D5:R5" si="1">IF(LEN(D3)&lt;4,D3,LEFT(D3,LEN(D3)-4))</f>
        <v>2</v>
      </c>
      <c r="E5" s="86">
        <f t="shared" si="1"/>
        <v>3</v>
      </c>
      <c r="F5" s="86" t="str">
        <f t="shared" si="1"/>
        <v>4</v>
      </c>
      <c r="G5" s="86" t="str">
        <f t="shared" si="1"/>
        <v>4</v>
      </c>
      <c r="H5" s="86">
        <f t="shared" si="1"/>
        <v>5</v>
      </c>
      <c r="I5" s="86" t="str">
        <f t="shared" si="1"/>
        <v>6</v>
      </c>
      <c r="J5" s="86" t="str">
        <f t="shared" si="1"/>
        <v>6</v>
      </c>
      <c r="K5" s="86">
        <f t="shared" si="1"/>
        <v>7</v>
      </c>
      <c r="L5" s="86" t="str">
        <f t="shared" si="1"/>
        <v>8</v>
      </c>
      <c r="M5" s="86" t="str">
        <f t="shared" si="1"/>
        <v>8</v>
      </c>
      <c r="N5" s="86">
        <f t="shared" si="1"/>
        <v>9</v>
      </c>
      <c r="O5" s="86">
        <f t="shared" si="1"/>
        <v>10</v>
      </c>
      <c r="P5" s="86" t="str">
        <f t="shared" si="1"/>
        <v>11</v>
      </c>
      <c r="Q5" s="86" t="str">
        <f t="shared" si="1"/>
        <v>11</v>
      </c>
      <c r="R5" s="86">
        <f t="shared" si="1"/>
        <v>12</v>
      </c>
    </row>
    <row r="6" spans="2:23" x14ac:dyDescent="0.25">
      <c r="B6" s="70" t="s">
        <v>80</v>
      </c>
      <c r="C6" s="86">
        <f>C4*C2</f>
        <v>67.23963599595551</v>
      </c>
      <c r="D6" s="86">
        <f t="shared" ref="D6:R6" si="2">D4*D2</f>
        <v>68.149646107178967</v>
      </c>
      <c r="E6" s="86">
        <f t="shared" si="2"/>
        <v>43.882709807886755</v>
      </c>
      <c r="F6" s="86">
        <f t="shared" si="2"/>
        <v>35.288169868554093</v>
      </c>
      <c r="G6" s="86">
        <f t="shared" si="2"/>
        <v>87.967644084934278</v>
      </c>
      <c r="H6" s="86">
        <f t="shared" si="2"/>
        <v>64.509605662285139</v>
      </c>
      <c r="I6" s="86">
        <f t="shared" si="2"/>
        <v>56.622851365015173</v>
      </c>
      <c r="J6" s="86">
        <f t="shared" si="2"/>
        <v>58.442871587462086</v>
      </c>
      <c r="K6" s="86">
        <f t="shared" si="2"/>
        <v>55.207280080889788</v>
      </c>
      <c r="L6" s="86">
        <f t="shared" si="2"/>
        <v>33.670374115267947</v>
      </c>
      <c r="M6" s="86">
        <f t="shared" si="2"/>
        <v>88.776541961577351</v>
      </c>
      <c r="N6" s="86">
        <f t="shared" si="2"/>
        <v>38.119312436804854</v>
      </c>
      <c r="O6" s="86">
        <f t="shared" si="2"/>
        <v>43.073811931243682</v>
      </c>
      <c r="P6" s="86">
        <f t="shared" si="2"/>
        <v>41.354903943377145</v>
      </c>
      <c r="Q6" s="86">
        <f t="shared" si="2"/>
        <v>26.289180990899897</v>
      </c>
      <c r="R6" s="86">
        <f t="shared" si="2"/>
        <v>85.844287158746212</v>
      </c>
    </row>
    <row r="7" spans="2:23" x14ac:dyDescent="0.25">
      <c r="C7" s="55" t="s">
        <v>122</v>
      </c>
    </row>
    <row r="8" spans="2:23" x14ac:dyDescent="0.25">
      <c r="C8" s="55" t="s">
        <v>73</v>
      </c>
      <c r="D8" s="55" t="s">
        <v>72</v>
      </c>
    </row>
    <row r="9" spans="2:23" ht="21" x14ac:dyDescent="0.35">
      <c r="F9" s="78" t="str">
        <f>IF(COUNTIF(C2:R2,"")=0,"","Введите уровень успешности каждого задания")</f>
        <v/>
      </c>
    </row>
    <row r="10" spans="2:23" ht="60" x14ac:dyDescent="0.25">
      <c r="B10" s="79" t="s">
        <v>60</v>
      </c>
      <c r="C10" s="79" t="s">
        <v>62</v>
      </c>
      <c r="D10" s="79" t="s">
        <v>83</v>
      </c>
      <c r="E10" s="75" t="s">
        <v>63</v>
      </c>
      <c r="F10" s="75" t="s">
        <v>64</v>
      </c>
      <c r="G10" s="75" t="s">
        <v>61</v>
      </c>
      <c r="H10" s="99" t="s">
        <v>65</v>
      </c>
      <c r="I10" s="75" t="s">
        <v>78</v>
      </c>
    </row>
    <row r="11" spans="2:23" ht="15.75" x14ac:dyDescent="0.25">
      <c r="B11" s="96"/>
      <c r="C11" s="97" t="s">
        <v>90</v>
      </c>
      <c r="D11" s="98"/>
      <c r="E11" s="98"/>
      <c r="F11" s="98"/>
      <c r="G11" s="75"/>
      <c r="H11" s="75"/>
      <c r="I11" s="75"/>
    </row>
    <row r="12" spans="2:23" ht="78.75" x14ac:dyDescent="0.25">
      <c r="B12" s="89">
        <v>1</v>
      </c>
      <c r="C12" s="90" t="s">
        <v>94</v>
      </c>
      <c r="D12" s="91" t="s">
        <v>97</v>
      </c>
      <c r="E12" s="92" t="s">
        <v>98</v>
      </c>
      <c r="F12" s="93">
        <v>1</v>
      </c>
      <c r="G12" s="81">
        <f>IF(H12="","",H12*F12)</f>
        <v>0.67239635995955505</v>
      </c>
      <c r="H12" s="77">
        <f>IF(COUNTIFS($C$5:$R$5,$B12,$C$2:$R$2,"")=0,SUMIFS($C$6:$R$6,$C$5:$R$5,$B12)/$F12/100,"")</f>
        <v>0.67239635995955505</v>
      </c>
      <c r="I12" s="76" t="str">
        <f>IF(H12="",$F$9,IF(H12&gt;=$A$34,$C$34,IF(H12&gt;=$A$33,$C$33,IF(H12&gt;=$A$32,$C$32,IF(H12&gt;=$A$31,$C$31,$C$30)))))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3" spans="2:23" ht="63" x14ac:dyDescent="0.25">
      <c r="B13" s="65">
        <v>2</v>
      </c>
      <c r="C13" s="85" t="s">
        <v>95</v>
      </c>
      <c r="D13" s="80" t="s">
        <v>99</v>
      </c>
      <c r="E13" s="76" t="s">
        <v>98</v>
      </c>
      <c r="F13" s="66">
        <v>1</v>
      </c>
      <c r="G13" s="81">
        <f t="shared" ref="G13:G27" si="3">IF(H13="","",H13*F13)</f>
        <v>0.68149646107178963</v>
      </c>
      <c r="H13" s="77">
        <f>IF(COUNTIFS($C$5:$R$5,$B13,$C$2:$R$2,"")=0,SUMIFS($C$6:$R$6,$C$5:$R$5,$B13)/$F13/100,"")</f>
        <v>0.68149646107178963</v>
      </c>
      <c r="I13" s="76" t="str">
        <f>IF(H13="",$F$9,IF(H13&gt;=$A$34,$C$34,IF(H13&gt;=$A$33,$C$33,IF(H13&gt;=$A$32,$C$32,IF(H13&gt;=$A$31,$C$31,$C$30)))))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4" spans="2:23" ht="78.75" x14ac:dyDescent="0.25">
      <c r="B14" s="65">
        <v>3</v>
      </c>
      <c r="C14" s="84" t="s">
        <v>96</v>
      </c>
      <c r="D14" s="80" t="s">
        <v>100</v>
      </c>
      <c r="E14" s="76" t="s">
        <v>98</v>
      </c>
      <c r="F14" s="66">
        <v>1</v>
      </c>
      <c r="G14" s="81">
        <f t="shared" si="3"/>
        <v>0.43882709807886755</v>
      </c>
      <c r="H14" s="77">
        <f>IF(COUNTIFS($C$5:$R$5,$B14,$C$2:$R$2,"")=0,SUMIFS($C$6:$R$6,$C$5:$R$5,$B14)/$F14/100,"")</f>
        <v>0.43882709807886755</v>
      </c>
      <c r="I14" s="76" t="str">
        <f>IF(H14="",$F$9,IF(H14&gt;=$A$34,$C$34,IF(H14&gt;=$A$33,$C$33,IF(H14&gt;=$A$32,$C$32,IF(H14&gt;=$A$31,$C$31,$C$30)))))</f>
        <v>Данный элемент содержания усвоен на низком уровне. Требуется коррекция.</v>
      </c>
    </row>
    <row r="15" spans="2:23" ht="63" x14ac:dyDescent="0.25">
      <c r="B15" s="65">
        <v>4</v>
      </c>
      <c r="C15" s="84" t="s">
        <v>114</v>
      </c>
      <c r="D15" s="80" t="s">
        <v>115</v>
      </c>
      <c r="E15" s="76" t="s">
        <v>101</v>
      </c>
      <c r="F15" s="66">
        <v>2</v>
      </c>
      <c r="G15" s="81">
        <f t="shared" si="3"/>
        <v>1.2325581395348837</v>
      </c>
      <c r="H15" s="77">
        <f>IF(COUNTIFS($C$5:$R$5,$B15,$C$2:$R$2,"")=0,SUMIFS($C$6:$R$6,$C$5:$R$5,$B15)/$F15/100,"")</f>
        <v>0.61627906976744184</v>
      </c>
      <c r="I15" s="76" t="str">
        <f>IF(H15="",$F$9,IF(H15&gt;=$A$34,$C$34,IF(H15&gt;=$A$33,$C$33,IF(H15&gt;=$A$32,$C$32,IF(H15&gt;=$A$31,$C$31,$C$30)))))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6" spans="2:23" ht="15.75" x14ac:dyDescent="0.25">
      <c r="B16" s="96"/>
      <c r="C16" s="97" t="s">
        <v>91</v>
      </c>
      <c r="D16" s="98"/>
      <c r="E16" s="98"/>
      <c r="F16" s="98"/>
      <c r="G16" s="81"/>
      <c r="H16" s="77"/>
      <c r="I16" s="76"/>
    </row>
    <row r="17" spans="1:9" ht="47.25" x14ac:dyDescent="0.25">
      <c r="B17" s="65">
        <v>5</v>
      </c>
      <c r="C17" s="84" t="s">
        <v>102</v>
      </c>
      <c r="D17" s="80" t="s">
        <v>103</v>
      </c>
      <c r="E17" s="76" t="s">
        <v>98</v>
      </c>
      <c r="F17" s="66">
        <v>1</v>
      </c>
      <c r="G17" s="81">
        <f t="shared" si="3"/>
        <v>0.64509605662285141</v>
      </c>
      <c r="H17" s="77">
        <f>IF(COUNTIFS($C$5:$R$5,$B17,$C$2:$R$2,"")=0,SUMIFS($C$6:$R$6,$C$5:$R$5,$B17)/$F17/100,"")</f>
        <v>0.64509605662285141</v>
      </c>
      <c r="I17" s="76" t="str">
        <f>IF(H17="",$F$9,IF(H17&gt;=$A$34,$C$34,IF(H17&gt;=$A$33,$C$33,IF(H17&gt;=$A$32,$C$32,IF(H17&gt;=$A$31,$C$31,$C$30)))))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8" spans="1:9" ht="78.75" x14ac:dyDescent="0.25">
      <c r="B18" s="65">
        <v>6</v>
      </c>
      <c r="C18" s="84" t="s">
        <v>104</v>
      </c>
      <c r="D18" s="80" t="s">
        <v>105</v>
      </c>
      <c r="E18" s="76" t="s">
        <v>101</v>
      </c>
      <c r="F18" s="66">
        <v>2</v>
      </c>
      <c r="G18" s="81">
        <f t="shared" si="3"/>
        <v>1.1506572295247726</v>
      </c>
      <c r="H18" s="77">
        <f>IF(COUNTIFS($C$5:$R$5,$B18,$C$2:$R$2,"")=0,SUMIFS($C$6:$R$6,$C$5:$R$5,$B18)/$F18/100,"")</f>
        <v>0.57532861476238628</v>
      </c>
      <c r="I18" s="76" t="str">
        <f>IF(H18="",$F$9,IF(H18&gt;=$A$34,$C$34,IF(H18&gt;=$A$33,$C$33,IF(H18&gt;=$A$32,$C$32,IF(H18&gt;=$A$31,$C$31,$C$30)))))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9" spans="1:9" ht="78.75" x14ac:dyDescent="0.25">
      <c r="B19" s="65">
        <v>7</v>
      </c>
      <c r="C19" s="84" t="s">
        <v>106</v>
      </c>
      <c r="D19" s="80" t="s">
        <v>105</v>
      </c>
      <c r="E19" s="76" t="s">
        <v>98</v>
      </c>
      <c r="F19" s="66">
        <v>1</v>
      </c>
      <c r="G19" s="81">
        <f t="shared" si="3"/>
        <v>0.55207280080889787</v>
      </c>
      <c r="H19" s="77">
        <f>IF(COUNTIFS($C$5:$R$5,$B19,$C$2:$R$2,"")=0,SUMIFS($C$6:$R$6,$C$5:$R$5,$B19)/$F19/100,"")</f>
        <v>0.55207280080889787</v>
      </c>
      <c r="I19" s="76" t="str">
        <f>IF(H19="",$F$9,IF(H19&gt;=$A$34,$C$34,IF(H19&gt;=$A$33,$C$33,IF(H19&gt;=$A$32,$C$32,IF(H19&gt;=$A$31,$C$31,$C$30)))))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0" spans="1:9" ht="15.75" x14ac:dyDescent="0.25">
      <c r="B20" s="96"/>
      <c r="C20" s="97" t="s">
        <v>92</v>
      </c>
      <c r="D20" s="98"/>
      <c r="E20" s="98"/>
      <c r="F20" s="98"/>
      <c r="G20" s="81"/>
      <c r="H20" s="77"/>
      <c r="I20" s="76"/>
    </row>
    <row r="21" spans="1:9" ht="63" x14ac:dyDescent="0.25">
      <c r="B21" s="65">
        <v>8</v>
      </c>
      <c r="C21" s="84" t="s">
        <v>107</v>
      </c>
      <c r="D21" s="80" t="s">
        <v>100</v>
      </c>
      <c r="E21" s="76" t="s">
        <v>101</v>
      </c>
      <c r="F21" s="66">
        <v>2</v>
      </c>
      <c r="G21" s="81">
        <f t="shared" si="3"/>
        <v>1.224469160768453</v>
      </c>
      <c r="H21" s="77">
        <f>IF(COUNTIFS($C$5:$R$5,$B21,$C$2:$R$2,"")=0,SUMIFS($C$6:$R$6,$C$5:$R$5,$B21)/$F21/100,"")</f>
        <v>0.61223458038422651</v>
      </c>
      <c r="I21" s="76" t="str">
        <f>IF(H21="",$F$9,IF(H21&gt;=$A$34,$C$34,IF(H21&gt;=$A$33,$C$33,IF(H21&gt;=$A$32,$C$32,IF(H21&gt;=$A$31,$C$31,$C$30)))))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2" spans="1:9" ht="63" x14ac:dyDescent="0.25">
      <c r="B22" s="65">
        <v>9</v>
      </c>
      <c r="C22" s="84" t="s">
        <v>108</v>
      </c>
      <c r="D22" s="80" t="s">
        <v>109</v>
      </c>
      <c r="E22" s="76" t="s">
        <v>98</v>
      </c>
      <c r="F22" s="66">
        <v>1</v>
      </c>
      <c r="G22" s="81">
        <f t="shared" si="3"/>
        <v>0.38119312436804853</v>
      </c>
      <c r="H22" s="77">
        <f>IF(COUNTIFS($C$5:$R$5,$B22,$C$2:$R$2,"")=0,SUMIFS($C$6:$R$6,$C$5:$R$5,$B22)/$F22/100,"")</f>
        <v>0.38119312436804853</v>
      </c>
      <c r="I22" s="76" t="str">
        <f>IF(H22="",$F$9,IF(H22&gt;=$A$34,$C$34,IF(H22&gt;=$A$33,$C$33,IF(H22&gt;=$A$32,$C$32,IF(H22&gt;=$A$31,$C$31,$C$30)))))</f>
        <v>Данный элемент содержания усвоен на низком уровне. Требуется коррекция.</v>
      </c>
    </row>
    <row r="23" spans="1:9" ht="15.75" x14ac:dyDescent="0.25">
      <c r="B23" s="96"/>
      <c r="C23" s="97" t="s">
        <v>93</v>
      </c>
      <c r="D23" s="98"/>
      <c r="E23" s="98"/>
      <c r="F23" s="98"/>
      <c r="G23" s="81"/>
      <c r="H23" s="77"/>
      <c r="I23" s="76"/>
    </row>
    <row r="24" spans="1:9" ht="47.25" x14ac:dyDescent="0.25">
      <c r="B24" s="65">
        <v>10</v>
      </c>
      <c r="C24" s="84" t="s">
        <v>110</v>
      </c>
      <c r="D24" s="80" t="s">
        <v>111</v>
      </c>
      <c r="E24" s="76" t="s">
        <v>98</v>
      </c>
      <c r="F24" s="66">
        <v>1</v>
      </c>
      <c r="G24" s="81">
        <f t="shared" si="3"/>
        <v>0.43073811931243683</v>
      </c>
      <c r="H24" s="77">
        <f>IF(COUNTIFS($C$5:$R$5,$B24,$C$2:$R$2,"")=0,SUMIFS($C$6:$R$6,$C$5:$R$5,$B24)/$F24/100,"")</f>
        <v>0.43073811931243683</v>
      </c>
      <c r="I24" s="76" t="str">
        <f>IF(H24="",$F$9,IF(H24&gt;=$A$34,$C$34,IF(H24&gt;=$A$33,$C$33,IF(H24&gt;=$A$32,$C$32,IF(H24&gt;=$A$31,$C$31,$C$30)))))</f>
        <v>Данный элемент содержания усвоен на низком уровне. Требуется коррекция.</v>
      </c>
    </row>
    <row r="25" spans="1:9" ht="63" x14ac:dyDescent="0.25">
      <c r="B25" s="65">
        <v>11</v>
      </c>
      <c r="C25" s="84" t="s">
        <v>116</v>
      </c>
      <c r="D25" s="80" t="s">
        <v>117</v>
      </c>
      <c r="E25" s="76" t="s">
        <v>101</v>
      </c>
      <c r="F25" s="66">
        <v>2</v>
      </c>
      <c r="G25" s="81">
        <f t="shared" si="3"/>
        <v>0.67644084934277049</v>
      </c>
      <c r="H25" s="77">
        <f>IF(COUNTIFS($C$5:$R$5,$B25,$C$2:$R$2,"")=0,SUMIFS($C$6:$R$6,$C$5:$R$5,$B25)/$F25/100,"")</f>
        <v>0.33822042467138524</v>
      </c>
      <c r="I25" s="76" t="str">
        <f>IF(H25="",$F$9,IF(H25&gt;=$A$34,$C$34,IF(H25&gt;=$A$33,$C$33,IF(H25&gt;=$A$32,$C$32,IF(H25&gt;=$A$31,$C$31,$C$30)))))</f>
        <v>Данный элемент содержания усвоен на низком уровне. Требуется коррекция.</v>
      </c>
    </row>
    <row r="26" spans="1:9" ht="15.75" x14ac:dyDescent="0.25">
      <c r="B26" s="96"/>
      <c r="C26" s="97" t="s">
        <v>113</v>
      </c>
      <c r="D26" s="98"/>
      <c r="E26" s="98"/>
      <c r="F26" s="98"/>
      <c r="G26" s="98"/>
      <c r="H26" s="98"/>
      <c r="I26" s="87"/>
    </row>
    <row r="27" spans="1:9" ht="63" x14ac:dyDescent="0.25">
      <c r="B27" s="65">
        <v>12</v>
      </c>
      <c r="C27" s="84" t="s">
        <v>118</v>
      </c>
      <c r="D27" s="80" t="s">
        <v>119</v>
      </c>
      <c r="E27" s="76" t="s">
        <v>98</v>
      </c>
      <c r="F27" s="66">
        <v>1</v>
      </c>
      <c r="G27" s="81">
        <f t="shared" si="3"/>
        <v>0.85844287158746213</v>
      </c>
      <c r="H27" s="77">
        <f>IF(COUNTIFS($C$5:$R$5,$B27,$C$2:$R$2,"")=0,SUMIFS($C$6:$R$6,$C$5:$R$5,$B27)/$F27/100,"")</f>
        <v>0.85844287158746213</v>
      </c>
      <c r="I27" s="76" t="str">
        <f>IF(H27="",$F$9,IF(H27&gt;=$A$34,$C$34,IF(H27&gt;=$A$33,$C$33,IF(H27&gt;=$A$32,$C$32,IF(H27&gt;=$A$31,$C$31,$C$30)))))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29" spans="1:9" ht="15.75" x14ac:dyDescent="0.25">
      <c r="A29" s="71" t="s">
        <v>77</v>
      </c>
      <c r="B29" s="71" t="s">
        <v>76</v>
      </c>
      <c r="C29" s="72" t="s">
        <v>66</v>
      </c>
    </row>
    <row r="30" spans="1:9" ht="15.75" x14ac:dyDescent="0.25">
      <c r="A30" s="73">
        <v>0</v>
      </c>
      <c r="B30" s="73">
        <f>A31-0.01</f>
        <v>0.28999999999999998</v>
      </c>
      <c r="C30" s="74" t="s">
        <v>67</v>
      </c>
    </row>
    <row r="31" spans="1:9" ht="15.75" x14ac:dyDescent="0.25">
      <c r="A31" s="73">
        <v>0.3</v>
      </c>
      <c r="B31" s="73">
        <f t="shared" ref="B31:B33" si="4">A32-0.01</f>
        <v>0.49</v>
      </c>
      <c r="C31" s="74" t="s">
        <v>68</v>
      </c>
    </row>
    <row r="32" spans="1:9" ht="15.75" x14ac:dyDescent="0.25">
      <c r="A32" s="73">
        <v>0.5</v>
      </c>
      <c r="B32" s="73">
        <f t="shared" si="4"/>
        <v>0.69</v>
      </c>
      <c r="C32" s="74" t="s">
        <v>82</v>
      </c>
    </row>
    <row r="33" spans="1:3" ht="15.75" x14ac:dyDescent="0.25">
      <c r="A33" s="73">
        <v>0.7</v>
      </c>
      <c r="B33" s="73">
        <f t="shared" si="4"/>
        <v>0.89</v>
      </c>
      <c r="C33" s="74" t="s">
        <v>69</v>
      </c>
    </row>
    <row r="34" spans="1:3" ht="15.75" x14ac:dyDescent="0.25">
      <c r="A34" s="73">
        <v>0.9</v>
      </c>
      <c r="B34" s="73">
        <v>1</v>
      </c>
      <c r="C34" s="74" t="s">
        <v>70</v>
      </c>
    </row>
  </sheetData>
  <sheetProtection formatRows="0"/>
  <mergeCells count="1">
    <mergeCell ref="C1:N1"/>
  </mergeCells>
  <conditionalFormatting sqref="A30:C31">
    <cfRule type="expression" dxfId="3" priority="1786">
      <formula>$I30&lt;$A$32</formula>
    </cfRule>
  </conditionalFormatting>
  <conditionalFormatting sqref="I12:I25 I27">
    <cfRule type="expression" dxfId="2" priority="1788">
      <formula>$H12&lt;$A$32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2017-11-28T11:18:02Z</cp:lastPrinted>
  <dcterms:created xsi:type="dcterms:W3CDTF">2006-09-28T05:33:49Z</dcterms:created>
  <dcterms:modified xsi:type="dcterms:W3CDTF">2019-03-27T12:40:59Z</dcterms:modified>
</cp:coreProperties>
</file>