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H24" i="26"/>
  <c r="H27" i="26"/>
  <c r="H21" i="25"/>
  <c r="G21" i="25" s="1"/>
  <c r="H22" i="25"/>
  <c r="G22" i="25" s="1"/>
  <c r="H24" i="25"/>
  <c r="G24" i="25" s="1"/>
  <c r="H25" i="25"/>
  <c r="G25" i="25" s="1"/>
  <c r="H27" i="25"/>
  <c r="H15" i="26" l="1"/>
  <c r="H18" i="26"/>
  <c r="H25" i="26"/>
  <c r="H22" i="26"/>
  <c r="H19" i="26"/>
  <c r="H14" i="26"/>
  <c r="H13" i="26"/>
  <c r="H17" i="26"/>
  <c r="G27" i="25"/>
  <c r="G27" i="26" l="1"/>
  <c r="G25" i="26"/>
  <c r="G24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4" i="25"/>
  <c r="I22" i="25"/>
  <c r="I27" i="25"/>
  <c r="I21" i="25"/>
  <c r="I13" i="26"/>
  <c r="I27" i="26"/>
  <c r="I15" i="26"/>
  <c r="I25" i="26"/>
  <c r="I12" i="26"/>
  <c r="I21" i="26"/>
  <c r="I14" i="26"/>
  <c r="I24" i="26"/>
  <c r="I17" i="26"/>
  <c r="I18" i="26"/>
  <c r="I19" i="26"/>
  <c r="I22" i="26"/>
  <c r="I13" i="25"/>
  <c r="I18" i="25"/>
  <c r="I14" i="25"/>
  <c r="I19" i="25"/>
  <c r="I15" i="25"/>
  <c r="I12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<sst xmlns="http://schemas.openxmlformats.org/spreadsheetml/2006/main" count="241" uniqueCount="123">
  <si>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</si>
  <si>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</si>
  <si>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</si>
  <si>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</si>
  <si>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</si>
  <si>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</si>
  <si>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</si>
  <si>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</si>
  <si>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</si>
  <si>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</si>
  <si>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</si>
  <si>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</si>
  <si>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</si>
  <si>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</si>
  <si>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</si>
  <si>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</si>
  <si>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</si>
  <si>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</si>
  <si>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</si>
  <si>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</si>
  <si>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</si>
  <si>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</si>
  <si>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</si>
  <si>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</si>
  <si>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</si>
  <si>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</si>
  <si>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</si>
  <si>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</si>
  <si>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</si>
  <si>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</si>
  <si>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</si>
  <si>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</si>
  <si>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</si>
  <si>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</si>
  <si>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</si>
  <si>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</si>
  <si>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</si>
  <si>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</si>
  <si>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</si>
  <si>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</si>
  <si>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</si>
  <si>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</si>
  <si>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</si>
  <si>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</si>
  <si>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</si>
  <si>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</si>
  <si>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</si>
  <si>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</si>
  <si>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</si>
  <si>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</si>
  <si>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</si>
  <si>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</si>
  <si>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</si>
  <si>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</si>
  <si>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</si>
  <si>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</si>
  <si>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</si>
  <si>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</si>
  <si>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</si>
  <si>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</si>
  <si>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</si>
  <si>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</si>
  <si>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</si>
  <si>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</si>
  <si>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</si>
  <si>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</si>
  <si>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</si>
  <si>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</si>
  <si>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</si>
  <si>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</si>
  <si>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</si>
  <si>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</si>
  <si>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</si>
  <si>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</si>
  <si>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</si>
  <si>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</si>
  <si>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</si>
  <si>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</si>
  <si>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</si>
  <si>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</si>
  <si>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</si>
  <si>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</si>
  <si>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</si>
  <si>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</si>
  <si>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</si>
  <si>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</si>
  <si>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</si>
  <si>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</si>
  <si>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</si>
  <si>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</si>
  <si>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</si>
  <si>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</si>
  <si>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</si>
  <si>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</si>
  <si>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</si>
  <si>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</si>
  <si>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</si>
  <si>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6.2</t>
  </si>
  <si>
    <t>Базовый</t>
  </si>
  <si>
    <t>3.1</t>
  </si>
  <si>
    <t>4.2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</si>
  <si>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</si>
  <si>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</si>
  <si>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</si>
  <si>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</si>
  <si>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</si>
  <si>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</si>
  <si>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</si>
  <si>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</si>
  <si>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</si>
  <si>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</si>
  <si>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</si>
  <si>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Уровень сложно сти</t>
  </si>
  <si>
    <t>На материале предметной области «Физическая культура и основы безопасности жизнедеятельности»</t>
  </si>
  <si>
    <t>Делить тексты на смысловые части, составлять план текста (на материале предметов «русский язык» и «литература»)</t>
  </si>
  <si>
    <t>6.2.4</t>
  </si>
  <si>
    <t>Высказывать оценочные суждения и свою точку зрения о прочитанном тексте (на материале предмета «обществознание»)</t>
  </si>
  <si>
    <t>6.4.4</t>
  </si>
  <si>
    <t>Ориентироваться в содержании текста, отвечать на вопросы, используя явно заданную в тексте информацию. (на материале предмета «ОБЖ»)</t>
  </si>
  <si>
    <t>6.2.</t>
  </si>
  <si>
    <t>11
1 б</t>
  </si>
  <si>
    <t>11
2 б</t>
  </si>
  <si>
    <t>КДР: комплексная работа 5 кл. по ФГОС ООО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</si>
</sst>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6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20" fillId="7" borderId="13" xfId="0" applyFont="1" applyFill="1" applyBorder="1" applyAlignment="1" applyProtection="1">
      <alignment horizontal="center" vertical="center" wrapText="1"/>
      <protection locked="0" hidden="1"/>
    </xf>
    <xf numFmtId="0" fontId="20" fillId="0" borderId="13" xfId="0" applyFont="1" applyBorder="1" applyAlignment="1" applyProtection="1">
      <alignment horizontal="center" vertical="center" wrapText="1"/>
      <protection locked="0" hidden="1"/>
    </xf>
    <xf numFmtId="0" fontId="20" fillId="7" borderId="6" xfId="0" applyFont="1" applyFill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7" borderId="12" xfId="0" applyFont="1" applyFill="1" applyBorder="1" applyAlignment="1" applyProtection="1">
      <alignment horizontal="center" vertical="center" wrapText="1"/>
      <protection locked="0" hidden="1"/>
    </xf>
    <xf numFmtId="0" fontId="20" fillId="0" borderId="37" xfId="0" applyFont="1" applyBorder="1" applyAlignment="1" applyProtection="1">
      <alignment horizontal="center" vertical="center" wrapText="1"/>
      <protection locked="0" hidden="1"/>
    </xf>
    <xf numFmtId="0" fontId="20" fillId="7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15" t="e">
        <f>#REF!</f>
        <v>#REF!</v>
      </c>
      <c r="B1" s="116"/>
      <c r="C1" s="117"/>
      <c r="D1" s="39" t="s">
        <v>54</v>
      </c>
      <c r="E1" s="31"/>
      <c r="F1" s="118" t="e">
        <f>#REF!</f>
        <v>#REF!</v>
      </c>
      <c r="G1" s="119"/>
      <c r="H1" s="120" t="s">
        <v>51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13" t="s">
        <v>52</v>
      </c>
      <c r="B3" s="121" t="s">
        <v>49</v>
      </c>
      <c r="C3" s="123" t="s">
        <v>48</v>
      </c>
      <c r="D3" s="110" t="s">
        <v>55</v>
      </c>
      <c r="E3" s="112" t="s">
        <v>50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3" t="s">
        <v>57</v>
      </c>
      <c r="W3" s="114"/>
      <c r="X3" s="114"/>
      <c r="Y3" s="114"/>
      <c r="Z3" s="113" t="s">
        <v>59</v>
      </c>
      <c r="AA3" s="114"/>
      <c r="AB3" s="114"/>
      <c r="AC3" s="114"/>
      <c r="AD3" s="108" t="s">
        <v>58</v>
      </c>
    </row>
    <row r="4" spans="1:30" ht="16.5" thickBot="1" x14ac:dyDescent="0.3">
      <c r="A4" s="113"/>
      <c r="B4" s="122"/>
      <c r="C4" s="124"/>
      <c r="D4" s="111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9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4"/>
  <sheetViews>
    <sheetView topLeftCell="A4" zoomScale="80" zoomScaleNormal="80" workbookViewId="0">
      <selection activeCell="H9" sqref="H9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122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8" t="s">
        <v>62</v>
      </c>
      <c r="D10" s="88" t="s">
        <v>83</v>
      </c>
      <c r="E10" s="88" t="s">
        <v>112</v>
      </c>
      <c r="F10" s="88" t="s">
        <v>64</v>
      </c>
      <c r="G10" s="88" t="s">
        <v>61</v>
      </c>
      <c r="H10" s="88" t="s">
        <v>65</v>
      </c>
      <c r="I10" s="88" t="s">
        <v>78</v>
      </c>
    </row>
    <row r="11" spans="2:14" ht="15.75" x14ac:dyDescent="0.25">
      <c r="B11" s="96"/>
      <c r="C11" s="97" t="s">
        <v>90</v>
      </c>
      <c r="D11" s="98"/>
      <c r="E11" s="98"/>
      <c r="F11" s="98"/>
      <c r="G11" s="98"/>
      <c r="H11" s="98"/>
      <c r="I11" s="87"/>
    </row>
    <row r="12" spans="2:14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94" t="str">
        <f>IF(H12="","",H12*F12)</f>
        <v/>
      </c>
      <c r="H12" s="95" t="str">
        <f>IF($C$2="","",$C$2)</f>
        <v/>
      </c>
      <c r="I12" s="93" t="str">
        <f>IF(H12="",$F$9,IF(H12&gt;=$A$34,$C$34,IF(H12&gt;=$A$33,$C$33,IF(H12&gt;=$A$32,$C$32,IF(H12&gt;=$A$31,$C$31,$C$30)))))</f>
        <v>Введите уровень успешности каждого задания</v>
      </c>
    </row>
    <row r="13" spans="2:14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 t="str">
        <f t="shared" ref="G13:G27" si="0">IF(H13="","",H13*F13)</f>
        <v/>
      </c>
      <c r="H13" s="67" t="str">
        <f>IF($D$2="","",$D$2)</f>
        <v/>
      </c>
      <c r="I13" s="66" t="str">
        <f>IF(H13="",$F$9,IF(H13&gt;=$A$34,$C$34,IF(H13&gt;=$A$33,$C$33,IF(H13&gt;=$A$32,$C$32,IF(H13&gt;=$A$31,$C$31,$C$30)))))</f>
        <v>Введите уровень успешности каждого задания</v>
      </c>
    </row>
    <row r="14" spans="2:14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 t="str">
        <f t="shared" si="0"/>
        <v/>
      </c>
      <c r="H14" s="67" t="str">
        <f>IF($E$2="","",$E$2)</f>
        <v/>
      </c>
      <c r="I14" s="66" t="str">
        <f>IF(H14="",$F$9,IF(H14&gt;=$A$34,$C$34,IF(H14&gt;=$A$33,$C$33,IF(H14&gt;=$A$32,$C$32,IF(H14&gt;=$A$31,$C$31,$C$30)))))</f>
        <v>Введите уровень успешности каждого задания</v>
      </c>
    </row>
    <row r="15" spans="2:14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 t="str">
        <f t="shared" si="0"/>
        <v/>
      </c>
      <c r="H15" s="67" t="str">
        <f>IF($F$2="","",$F$2)</f>
        <v/>
      </c>
      <c r="I15" s="66" t="str">
        <f>IF(H15="",$F$9,IF(H15&gt;=$A$34,$C$34,IF(H15&gt;=$A$33,$C$33,IF(H15&gt;=$A$32,$C$32,IF(H15&gt;=$A$31,$C$31,$C$30)))))</f>
        <v>Введите уровень успешности каждого задания</v>
      </c>
    </row>
    <row r="16" spans="2:14" ht="15.75" x14ac:dyDescent="0.25">
      <c r="B16" s="96"/>
      <c r="C16" s="97" t="s">
        <v>91</v>
      </c>
      <c r="D16" s="98"/>
      <c r="E16" s="98"/>
      <c r="F16" s="98"/>
      <c r="G16" s="98"/>
      <c r="H16" s="98"/>
      <c r="I16" s="87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 t="str">
        <f t="shared" si="0"/>
        <v/>
      </c>
      <c r="H17" s="67" t="str">
        <f>IF($G$2="","",$G$2)</f>
        <v/>
      </c>
      <c r="I17" s="66" t="str">
        <f>IF(H17="",$F$9,IF(H17&gt;=$A$34,$C$34,IF(H17&gt;=$A$33,$C$33,IF(H17&gt;=$A$32,$C$32,IF(H17&gt;=$A$31,$C$31,$C$30)))))</f>
        <v>Введите уровень успешности каждого задания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 t="str">
        <f t="shared" si="0"/>
        <v/>
      </c>
      <c r="H18" s="67" t="str">
        <f>IF($H$2="","",$H$2)</f>
        <v/>
      </c>
      <c r="I18" s="66" t="str">
        <f>IF(H18="",$F$9,IF(H18&gt;=$A$34,$C$34,IF(H18&gt;=$A$33,$C$33,IF(H18&gt;=$A$32,$C$32,IF(H18&gt;=$A$31,$C$31,$C$30)))))</f>
        <v>Введите уровень успешности каждого задания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 t="str">
        <f t="shared" si="0"/>
        <v/>
      </c>
      <c r="H19" s="67" t="str">
        <f>IF($I$2="","",$I$2)</f>
        <v/>
      </c>
      <c r="I19" s="66" t="str">
        <f>IF(H19="",$F$9,IF(H19&gt;=$A$34,$C$34,IF(H19&gt;=$A$33,$C$33,IF(H19&gt;=$A$32,$C$32,IF(H19&gt;=$A$31,$C$31,$C$30)))))</f>
        <v>Введите уровень успешности каждого задания</v>
      </c>
    </row>
    <row r="20" spans="1:9" ht="15.75" x14ac:dyDescent="0.25">
      <c r="B20" s="96"/>
      <c r="C20" s="97" t="s">
        <v>92</v>
      </c>
      <c r="D20" s="98"/>
      <c r="E20" s="98"/>
      <c r="F20" s="98"/>
      <c r="G20" s="98"/>
      <c r="H20" s="98"/>
      <c r="I20" s="87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 t="str">
        <f t="shared" si="0"/>
        <v/>
      </c>
      <c r="H21" s="67" t="str">
        <f>IF($J$2="","",$J$2)</f>
        <v/>
      </c>
      <c r="I21" s="66" t="str">
        <f>IF(H21="",$F$9,IF(H21&gt;=$A$34,$C$34,IF(H21&gt;=$A$33,$C$33,IF(H21&gt;=$A$32,$C$32,IF(H21&gt;=$A$31,$C$31,$C$30)))))</f>
        <v>Введите уровень успешности каждого задания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IF(H22="",$F$9,IF(H22&gt;=$A$34,$C$34,IF(H22&gt;=$A$33,$C$33,IF(H22&gt;=$A$32,$C$32,IF(H22&gt;=$A$31,$C$31,$C$30)))))</f>
        <v>Введите уровень успешности каждого задания</v>
      </c>
    </row>
    <row r="23" spans="1:9" ht="15.75" x14ac:dyDescent="0.25">
      <c r="B23" s="96"/>
      <c r="C23" s="97" t="s">
        <v>93</v>
      </c>
      <c r="D23" s="98"/>
      <c r="E23" s="98"/>
      <c r="F23" s="98"/>
      <c r="G23" s="98"/>
      <c r="H23" s="98"/>
      <c r="I23" s="87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 t="str">
        <f t="shared" si="0"/>
        <v/>
      </c>
      <c r="H24" s="67" t="str">
        <f>IF($L$2="","",$L$2)</f>
        <v/>
      </c>
      <c r="I24" s="66" t="str">
        <f>IF(H24="",$F$9,IF(H24&gt;=$A$34,$C$34,IF(H24&gt;=$A$33,$C$33,IF(H24&gt;=$A$32,$C$32,IF(H24&gt;=$A$31,$C$31,$C$30)))))</f>
        <v>Введите уровень успешности каждого задания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 t="str">
        <f t="shared" si="0"/>
        <v/>
      </c>
      <c r="H25" s="67" t="str">
        <f>IF($M$2="","",$M$2)</f>
        <v/>
      </c>
      <c r="I25" s="66" t="str">
        <f>IF(H25="",$F$9,IF(H25&gt;=$A$34,$C$34,IF(H25&gt;=$A$33,$C$33,IF(H25&gt;=$A$32,$C$32,IF(H25&gt;=$A$31,$C$31,$C$30)))))</f>
        <v>Введите уровень успешности каждого задания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 t="str">
        <f t="shared" si="0"/>
        <v/>
      </c>
      <c r="H27" s="67" t="str">
        <f>IF($N$2="","",$N$2)</f>
        <v/>
      </c>
      <c r="I27" s="66" t="str">
        <f>IF(H27="",$F$9,IF(H27&gt;=$A$34,$C$34,IF(H27&gt;=$A$33,$C$33,IF(H27&gt;=$A$32,$C$32,IF(H27&gt;=$A$31,$C$31,$C$30)))))</f>
        <v>Введите уровень успешности каждого задания</v>
      </c>
    </row>
    <row r="29" spans="1:9" ht="15.75" x14ac:dyDescent="0.25">
      <c r="A29" t="s">
        <v>77</v>
      </c>
      <c r="B29" t="s">
        <v>76</v>
      </c>
      <c r="C29" s="57" t="s">
        <v>66</v>
      </c>
    </row>
    <row r="30" spans="1:9" ht="15.75" x14ac:dyDescent="0.25">
      <c r="A30" s="56">
        <v>0</v>
      </c>
      <c r="B30" s="56">
        <f>A31-0.01</f>
        <v>0.28999999999999998</v>
      </c>
      <c r="C30" s="58" t="s">
        <v>67</v>
      </c>
    </row>
    <row r="31" spans="1:9" ht="15.75" x14ac:dyDescent="0.25">
      <c r="A31" s="56">
        <v>0.3</v>
      </c>
      <c r="B31" s="56">
        <f t="shared" ref="B31:B33" si="1">A32-0.01</f>
        <v>0.49</v>
      </c>
      <c r="C31" s="58" t="s">
        <v>68</v>
      </c>
    </row>
    <row r="32" spans="1:9" ht="15.75" x14ac:dyDescent="0.25">
      <c r="A32" s="56">
        <v>0.5</v>
      </c>
      <c r="B32" s="56">
        <f t="shared" si="1"/>
        <v>0.69</v>
      </c>
      <c r="C32" s="58" t="s">
        <v>82</v>
      </c>
    </row>
    <row r="33" spans="1:3" ht="15.75" x14ac:dyDescent="0.25">
      <c r="A33" s="56">
        <v>0.7</v>
      </c>
      <c r="B33" s="56">
        <f t="shared" si="1"/>
        <v>0.89</v>
      </c>
      <c r="C33" s="58" t="s">
        <v>69</v>
      </c>
    </row>
    <row r="34" spans="1:3" ht="15.75" x14ac:dyDescent="0.25">
      <c r="A34" s="56">
        <v>0.9</v>
      </c>
      <c r="B34" s="56">
        <v>1</v>
      </c>
      <c r="C34" s="58" t="s">
        <v>70</v>
      </c>
    </row>
  </sheetData>
  <sheetProtection sheet="1" objects="1" scenarios="1" formatRows="0"/>
  <conditionalFormatting sqref="A30:C31">
    <cfRule type="expression" dxfId="3" priority="1">
      <formula>$I30&lt;$A$32</formula>
    </cfRule>
  </conditionalFormatting>
  <conditionalFormatting sqref="I12:I15 I17:I19 I21:I22 I24:I25 I27">
    <cfRule type="expression" dxfId="2" priority="1789">
      <formula>$H12&lt;$A$32</formula>
    </cfRule>
  </conditionalFormatting>
  <pageMargins left="0.7" right="0.7" top="0.75" bottom="0.75" header="0.3" footer="0.3"/>
  <pageSetup paperSize="9" scale="55" fitToHeight="0" orientation="landscape" r:id="rId1"/>
  <ignoredErrors>
    <ignoredError sqref="D15 D22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C2" sqref="C2:W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5" style="55" customWidth="1"/>
    <col min="9" max="10" width="62.42578125" style="55" customWidth="1"/>
    <col min="11" max="16384" width="9.140625" style="55"/>
  </cols>
  <sheetData>
    <row r="1" spans="2:23" ht="15.75" customHeight="1" x14ac:dyDescent="0.25">
      <c r="C1" s="125" t="s">
        <v>75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23" s="62" customFormat="1" ht="15.75" thickBot="1" x14ac:dyDescent="0.3">
      <c r="B2" s="61" t="s">
        <v>71</v>
      </c>
      <c r="C2" s="82">
        <v>66.8</v>
      </c>
      <c r="D2" s="82">
        <v>73.3</v>
      </c>
      <c r="E2" s="82">
        <v>36.5</v>
      </c>
      <c r="F2" s="82">
        <v>35.6</v>
      </c>
      <c r="G2" s="82">
        <v>45.7</v>
      </c>
      <c r="H2" s="82">
        <v>55.4</v>
      </c>
      <c r="I2" s="82">
        <v>48.9</v>
      </c>
      <c r="J2" s="82">
        <v>30.1</v>
      </c>
      <c r="K2" s="82">
        <v>37.9</v>
      </c>
      <c r="L2" s="82">
        <v>30.4</v>
      </c>
      <c r="M2" s="82">
        <v>20.7</v>
      </c>
      <c r="N2" s="82">
        <v>54.1</v>
      </c>
      <c r="O2" s="82">
        <v>33.200000000000003</v>
      </c>
      <c r="P2" s="82">
        <v>42.6</v>
      </c>
      <c r="Q2" s="82">
        <v>14.8</v>
      </c>
      <c r="R2" s="82">
        <v>67.400000000000006</v>
      </c>
      <c r="S2" s="62">
        <v>65.599999999999994</v>
      </c>
      <c r="T2" s="62">
        <v>66.099999999999994</v>
      </c>
      <c r="U2" s="62">
        <v>37.1</v>
      </c>
      <c r="V2" s="62">
        <v>31.5</v>
      </c>
      <c r="W2" s="62">
        <v>75.400000000000006</v>
      </c>
    </row>
    <row r="3" spans="2:23" ht="26.25" thickBot="1" x14ac:dyDescent="0.3">
      <c r="C3" s="100">
        <v>1</v>
      </c>
      <c r="D3" s="101">
        <v>2</v>
      </c>
      <c r="E3" s="102">
        <v>3</v>
      </c>
      <c r="F3" s="101" t="s">
        <v>84</v>
      </c>
      <c r="G3" s="103" t="s">
        <v>85</v>
      </c>
      <c r="H3" s="100">
        <v>5</v>
      </c>
      <c r="I3" s="101" t="s">
        <v>86</v>
      </c>
      <c r="J3" s="101" t="s">
        <v>87</v>
      </c>
      <c r="K3" s="104">
        <v>7</v>
      </c>
      <c r="L3" s="105" t="s">
        <v>88</v>
      </c>
      <c r="M3" s="101" t="s">
        <v>89</v>
      </c>
      <c r="N3" s="102">
        <v>9</v>
      </c>
      <c r="O3" s="103">
        <v>10</v>
      </c>
      <c r="P3" s="100" t="s">
        <v>120</v>
      </c>
      <c r="Q3" s="106" t="s">
        <v>121</v>
      </c>
      <c r="R3" s="107">
        <v>12</v>
      </c>
    </row>
    <row r="4" spans="2:23" x14ac:dyDescent="0.25">
      <c r="B4" s="70" t="s">
        <v>81</v>
      </c>
      <c r="C4" s="86">
        <f>IF(LEN(C3)&lt;4,1,1*LEFT(RIGHT(C3,3),1))</f>
        <v>1</v>
      </c>
      <c r="D4" s="86">
        <f t="shared" ref="D4:R4" si="0">IF(LEN(D3)&lt;4,1,1*LEFT(RIGHT(D3,3),1))</f>
        <v>1</v>
      </c>
      <c r="E4" s="86">
        <f t="shared" si="0"/>
        <v>1</v>
      </c>
      <c r="F4" s="86">
        <f t="shared" si="0"/>
        <v>1</v>
      </c>
      <c r="G4" s="86">
        <f t="shared" si="0"/>
        <v>2</v>
      </c>
      <c r="H4" s="86">
        <f t="shared" si="0"/>
        <v>1</v>
      </c>
      <c r="I4" s="86">
        <f t="shared" si="0"/>
        <v>1</v>
      </c>
      <c r="J4" s="86">
        <f t="shared" si="0"/>
        <v>2</v>
      </c>
      <c r="K4" s="86">
        <f t="shared" si="0"/>
        <v>1</v>
      </c>
      <c r="L4" s="86">
        <f t="shared" si="0"/>
        <v>1</v>
      </c>
      <c r="M4" s="86">
        <f t="shared" si="0"/>
        <v>2</v>
      </c>
      <c r="N4" s="86">
        <f t="shared" si="0"/>
        <v>1</v>
      </c>
      <c r="O4" s="86">
        <f t="shared" si="0"/>
        <v>1</v>
      </c>
      <c r="P4" s="86">
        <f t="shared" si="0"/>
        <v>1</v>
      </c>
      <c r="Q4" s="86">
        <f t="shared" si="0"/>
        <v>2</v>
      </c>
      <c r="R4" s="86">
        <f t="shared" si="0"/>
        <v>1</v>
      </c>
    </row>
    <row r="5" spans="2:23" x14ac:dyDescent="0.25">
      <c r="B5" s="70" t="s">
        <v>79</v>
      </c>
      <c r="C5" s="86">
        <f>IF(LEN(C3)&lt;4,C3,LEFT(C3,LEN(C3)-4))</f>
        <v>1</v>
      </c>
      <c r="D5" s="86">
        <f t="shared" ref="D5:R5" si="1">IF(LEN(D3)&lt;4,D3,LEFT(D3,LEN(D3)-4))</f>
        <v>2</v>
      </c>
      <c r="E5" s="86">
        <f t="shared" si="1"/>
        <v>3</v>
      </c>
      <c r="F5" s="86" t="str">
        <f t="shared" si="1"/>
        <v>4</v>
      </c>
      <c r="G5" s="86" t="str">
        <f t="shared" si="1"/>
        <v>4</v>
      </c>
      <c r="H5" s="86">
        <f t="shared" si="1"/>
        <v>5</v>
      </c>
      <c r="I5" s="86" t="str">
        <f t="shared" si="1"/>
        <v>6</v>
      </c>
      <c r="J5" s="86" t="str">
        <f t="shared" si="1"/>
        <v>6</v>
      </c>
      <c r="K5" s="86">
        <f t="shared" si="1"/>
        <v>7</v>
      </c>
      <c r="L5" s="86" t="str">
        <f t="shared" si="1"/>
        <v>8</v>
      </c>
      <c r="M5" s="86" t="str">
        <f t="shared" si="1"/>
        <v>8</v>
      </c>
      <c r="N5" s="86">
        <f t="shared" si="1"/>
        <v>9</v>
      </c>
      <c r="O5" s="86">
        <f t="shared" si="1"/>
        <v>10</v>
      </c>
      <c r="P5" s="86" t="str">
        <f t="shared" si="1"/>
        <v>11</v>
      </c>
      <c r="Q5" s="86" t="str">
        <f t="shared" si="1"/>
        <v>11</v>
      </c>
      <c r="R5" s="86">
        <f t="shared" si="1"/>
        <v>12</v>
      </c>
    </row>
    <row r="6" spans="2:23" x14ac:dyDescent="0.25">
      <c r="B6" s="70" t="s">
        <v>80</v>
      </c>
      <c r="C6" s="86">
        <f>C4*C2</f>
        <v>66.8</v>
      </c>
      <c r="D6" s="86">
        <f t="shared" ref="D6:R6" si="2">D4*D2</f>
        <v>73.3</v>
      </c>
      <c r="E6" s="86">
        <f t="shared" si="2"/>
        <v>36.5</v>
      </c>
      <c r="F6" s="86">
        <f t="shared" si="2"/>
        <v>35.6</v>
      </c>
      <c r="G6" s="86">
        <f t="shared" si="2"/>
        <v>91.4</v>
      </c>
      <c r="H6" s="86">
        <f t="shared" si="2"/>
        <v>55.4</v>
      </c>
      <c r="I6" s="86">
        <f t="shared" si="2"/>
        <v>48.9</v>
      </c>
      <c r="J6" s="86">
        <f t="shared" si="2"/>
        <v>60.2</v>
      </c>
      <c r="K6" s="86">
        <f t="shared" si="2"/>
        <v>37.9</v>
      </c>
      <c r="L6" s="86">
        <f t="shared" si="2"/>
        <v>30.4</v>
      </c>
      <c r="M6" s="86">
        <f t="shared" si="2"/>
        <v>41.4</v>
      </c>
      <c r="N6" s="86">
        <f t="shared" si="2"/>
        <v>54.1</v>
      </c>
      <c r="O6" s="86">
        <f t="shared" si="2"/>
        <v>33.200000000000003</v>
      </c>
      <c r="P6" s="86">
        <f t="shared" si="2"/>
        <v>42.6</v>
      </c>
      <c r="Q6" s="86">
        <f t="shared" si="2"/>
        <v>29.6</v>
      </c>
      <c r="R6" s="86">
        <f t="shared" si="2"/>
        <v>67.400000000000006</v>
      </c>
    </row>
    <row r="7" spans="2:23" x14ac:dyDescent="0.25">
      <c r="C7" s="55" t="s">
        <v>122</v>
      </c>
    </row>
    <row r="8" spans="2:23" x14ac:dyDescent="0.25">
      <c r="C8" s="55" t="s">
        <v>73</v>
      </c>
      <c r="D8" s="55" t="s">
        <v>72</v>
      </c>
    </row>
    <row r="9" spans="2:23" ht="21" x14ac:dyDescent="0.35">
      <c r="F9" s="78" t="str">
        <f>IF(COUNTIF(C2:R2,"")=0,"","Введите уровень успешности каждого задания")</f>
        <v/>
      </c>
    </row>
    <row r="10" spans="2:23" ht="60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99" t="s">
        <v>65</v>
      </c>
      <c r="I10" s="75" t="s">
        <v>78</v>
      </c>
    </row>
    <row r="11" spans="2:23" ht="15.75" x14ac:dyDescent="0.25">
      <c r="B11" s="96"/>
      <c r="C11" s="97" t="s">
        <v>90</v>
      </c>
      <c r="D11" s="98"/>
      <c r="E11" s="98"/>
      <c r="F11" s="98"/>
      <c r="G11" s="75"/>
      <c r="H11" s="75"/>
      <c r="I11" s="75"/>
    </row>
    <row r="12" spans="2:23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81">
        <f>IF(H12="","",H12*F12)</f>
        <v>0.66799999999999993</v>
      </c>
      <c r="H12" s="77">
        <f>IF(COUNTIFS($C$5:$R$5,$B12,$C$2:$R$2,"")=0,SUMIFS($C$6:$R$6,$C$5:$R$5,$B12)/$F12/100,"")</f>
        <v>0.66799999999999993</v>
      </c>
      <c r="I12" s="76" t="str">
        <f>IF(H12="",$F$9,IF(H12&gt;=$A$34,$C$34,IF(H12&gt;=$A$33,$C$33,IF(H12&gt;=$A$32,$C$32,IF(H12&gt;=$A$31,$C$31,$C$30)))))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23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>
        <f t="shared" ref="G13:G27" si="3">IF(H13="","",H13*F13)</f>
        <v>0.73299999999999998</v>
      </c>
      <c r="H13" s="77">
        <f>IF(COUNTIFS($C$5:$R$5,$B13,$C$2:$R$2,"")=0,SUMIFS($C$6:$R$6,$C$5:$R$5,$B13)/$F13/100,"")</f>
        <v>0.73299999999999998</v>
      </c>
      <c r="I13" s="76" t="str">
        <f>IF(H13="",$F$9,IF(H13&gt;=$A$34,$C$34,IF(H13&gt;=$A$33,$C$33,IF(H13&gt;=$A$32,$C$32,IF(H13&gt;=$A$31,$C$31,$C$30)))))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23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>
        <f t="shared" si="3"/>
        <v>0.36499999999999999</v>
      </c>
      <c r="H14" s="77">
        <f>IF(COUNTIFS($C$5:$R$5,$B14,$C$2:$R$2,"")=0,SUMIFS($C$6:$R$6,$C$5:$R$5,$B14)/$F14/100,"")</f>
        <v>0.36499999999999999</v>
      </c>
      <c r="I14" s="76" t="str">
        <f>IF(H14="",$F$9,IF(H14&gt;=$A$34,$C$34,IF(H14&gt;=$A$33,$C$33,IF(H14&gt;=$A$32,$C$32,IF(H14&gt;=$A$31,$C$31,$C$30)))))</f>
        <v>Данный элемент содержания усвоен на низком уровне. Требуется коррекция.</v>
      </c>
    </row>
    <row r="15" spans="2:23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>
        <f t="shared" si="3"/>
        <v>1.27</v>
      </c>
      <c r="H15" s="77">
        <f>IF(COUNTIFS($C$5:$R$5,$B15,$C$2:$R$2,"")=0,SUMIFS($C$6:$R$6,$C$5:$R$5,$B15)/$F15/100,"")</f>
        <v>0.63500000000000001</v>
      </c>
      <c r="I15" s="76" t="str">
        <f>IF(H15="",$F$9,IF(H15&gt;=$A$34,$C$34,IF(H15&gt;=$A$33,$C$33,IF(H15&gt;=$A$32,$C$32,IF(H15&gt;=$A$31,$C$31,$C$30)))))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3" ht="15.75" x14ac:dyDescent="0.25">
      <c r="B16" s="96"/>
      <c r="C16" s="97" t="s">
        <v>91</v>
      </c>
      <c r="D16" s="98"/>
      <c r="E16" s="98"/>
      <c r="F16" s="98"/>
      <c r="G16" s="81"/>
      <c r="H16" s="77"/>
      <c r="I16" s="76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>
        <f t="shared" si="3"/>
        <v>0.55399999999999994</v>
      </c>
      <c r="H17" s="77">
        <f>IF(COUNTIFS($C$5:$R$5,$B17,$C$2:$R$2,"")=0,SUMIFS($C$6:$R$6,$C$5:$R$5,$B17)/$F17/100,"")</f>
        <v>0.55399999999999994</v>
      </c>
      <c r="I17" s="76" t="str">
        <f>IF(H17="",$F$9,IF(H17&gt;=$A$34,$C$34,IF(H17&gt;=$A$33,$C$33,IF(H17&gt;=$A$32,$C$32,IF(H17&gt;=$A$31,$C$31,$C$30)))))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>
        <f t="shared" si="3"/>
        <v>1.091</v>
      </c>
      <c r="H18" s="77">
        <f>IF(COUNTIFS($C$5:$R$5,$B18,$C$2:$R$2,"")=0,SUMIFS($C$6:$R$6,$C$5:$R$5,$B18)/$F18/100,"")</f>
        <v>0.54549999999999998</v>
      </c>
      <c r="I18" s="76" t="str">
        <f>IF(H18="",$F$9,IF(H18&gt;=$A$34,$C$34,IF(H18&gt;=$A$33,$C$33,IF(H18&gt;=$A$32,$C$32,IF(H18&gt;=$A$31,$C$31,$C$30)))))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>
        <f t="shared" si="3"/>
        <v>0.379</v>
      </c>
      <c r="H19" s="77">
        <f>IF(COUNTIFS($C$5:$R$5,$B19,$C$2:$R$2,"")=0,SUMIFS($C$6:$R$6,$C$5:$R$5,$B19)/$F19/100,"")</f>
        <v>0.379</v>
      </c>
      <c r="I19" s="76" t="str">
        <f>IF(H19="",$F$9,IF(H19&gt;=$A$34,$C$34,IF(H19&gt;=$A$33,$C$33,IF(H19&gt;=$A$32,$C$32,IF(H19&gt;=$A$31,$C$31,$C$30)))))</f>
        <v>Данный элемент содержания усвоен на низком уровне. Требуется коррекция.</v>
      </c>
    </row>
    <row r="20" spans="1:9" ht="15.75" x14ac:dyDescent="0.25">
      <c r="B20" s="96"/>
      <c r="C20" s="97" t="s">
        <v>92</v>
      </c>
      <c r="D20" s="98"/>
      <c r="E20" s="98"/>
      <c r="F20" s="98"/>
      <c r="G20" s="81"/>
      <c r="H20" s="77"/>
      <c r="I20" s="76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>
        <f t="shared" si="3"/>
        <v>0.71799999999999997</v>
      </c>
      <c r="H21" s="77">
        <f>IF(COUNTIFS($C$5:$R$5,$B21,$C$2:$R$2,"")=0,SUMIFS($C$6:$R$6,$C$5:$R$5,$B21)/$F21/100,"")</f>
        <v>0.35899999999999999</v>
      </c>
      <c r="I21" s="76" t="str">
        <f>IF(H21="",$F$9,IF(H21&gt;=$A$34,$C$34,IF(H21&gt;=$A$33,$C$33,IF(H21&gt;=$A$32,$C$32,IF(H21&gt;=$A$31,$C$31,$C$30)))))</f>
        <v>Данный элемент содержания усвоен на низком уровне. Требуется коррекция.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>
        <f t="shared" si="3"/>
        <v>0.54100000000000004</v>
      </c>
      <c r="H22" s="77">
        <f>IF(COUNTIFS($C$5:$R$5,$B22,$C$2:$R$2,"")=0,SUMIFS($C$6:$R$6,$C$5:$R$5,$B22)/$F22/100,"")</f>
        <v>0.54100000000000004</v>
      </c>
      <c r="I22" s="76" t="str">
        <f>IF(H22="",$F$9,IF(H22&gt;=$A$34,$C$34,IF(H22&gt;=$A$33,$C$33,IF(H22&gt;=$A$32,$C$32,IF(H22&gt;=$A$31,$C$31,$C$30)))))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9" ht="15.75" x14ac:dyDescent="0.25">
      <c r="B23" s="96"/>
      <c r="C23" s="97" t="s">
        <v>93</v>
      </c>
      <c r="D23" s="98"/>
      <c r="E23" s="98"/>
      <c r="F23" s="98"/>
      <c r="G23" s="81"/>
      <c r="H23" s="77"/>
      <c r="I23" s="76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>
        <f t="shared" si="3"/>
        <v>0.33200000000000002</v>
      </c>
      <c r="H24" s="77">
        <f>IF(COUNTIFS($C$5:$R$5,$B24,$C$2:$R$2,"")=0,SUMIFS($C$6:$R$6,$C$5:$R$5,$B24)/$F24/100,"")</f>
        <v>0.33200000000000002</v>
      </c>
      <c r="I24" s="76" t="str">
        <f>IF(H24="",$F$9,IF(H24&gt;=$A$34,$C$34,IF(H24&gt;=$A$33,$C$33,IF(H24&gt;=$A$32,$C$32,IF(H24&gt;=$A$31,$C$31,$C$30)))))</f>
        <v>Данный элемент содержания усвоен на низком уровне. Требуется коррекция.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>
        <f t="shared" si="3"/>
        <v>0.72199999999999998</v>
      </c>
      <c r="H25" s="77">
        <f>IF(COUNTIFS($C$5:$R$5,$B25,$C$2:$R$2,"")=0,SUMIFS($C$6:$R$6,$C$5:$R$5,$B25)/$F25/100,"")</f>
        <v>0.36099999999999999</v>
      </c>
      <c r="I25" s="76" t="str">
        <f>IF(H25="",$F$9,IF(H25&gt;=$A$34,$C$34,IF(H25&gt;=$A$33,$C$33,IF(H25&gt;=$A$32,$C$32,IF(H25&gt;=$A$31,$C$31,$C$30)))))</f>
        <v>Данный элемент содержания усвоен на низком уровне. Требуется коррекция.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>
        <f t="shared" si="3"/>
        <v>0.67400000000000004</v>
      </c>
      <c r="H27" s="77">
        <f>IF(COUNTIFS($C$5:$R$5,$B27,$C$2:$R$2,"")=0,SUMIFS($C$6:$R$6,$C$5:$R$5,$B27)/$F27/100,"")</f>
        <v>0.67400000000000004</v>
      </c>
      <c r="I27" s="76" t="str">
        <f>IF(H27="",$F$9,IF(H27&gt;=$A$34,$C$34,IF(H27&gt;=$A$33,$C$33,IF(H27&gt;=$A$32,$C$32,IF(H27&gt;=$A$31,$C$31,$C$30)))))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9" spans="1:9" ht="15.75" x14ac:dyDescent="0.25">
      <c r="A29" s="71" t="s">
        <v>77</v>
      </c>
      <c r="B29" s="71" t="s">
        <v>76</v>
      </c>
      <c r="C29" s="72" t="s">
        <v>66</v>
      </c>
    </row>
    <row r="30" spans="1:9" ht="15.75" x14ac:dyDescent="0.25">
      <c r="A30" s="73">
        <v>0</v>
      </c>
      <c r="B30" s="73">
        <f>A31-0.01</f>
        <v>0.28999999999999998</v>
      </c>
      <c r="C30" s="74" t="s">
        <v>67</v>
      </c>
    </row>
    <row r="31" spans="1:9" ht="15.75" x14ac:dyDescent="0.25">
      <c r="A31" s="73">
        <v>0.3</v>
      </c>
      <c r="B31" s="73">
        <f t="shared" ref="B31:B33" si="4">A32-0.01</f>
        <v>0.49</v>
      </c>
      <c r="C31" s="74" t="s">
        <v>68</v>
      </c>
    </row>
    <row r="32" spans="1:9" ht="15.75" x14ac:dyDescent="0.25">
      <c r="A32" s="73">
        <v>0.5</v>
      </c>
      <c r="B32" s="73">
        <f t="shared" si="4"/>
        <v>0.69</v>
      </c>
      <c r="C32" s="74" t="s">
        <v>82</v>
      </c>
    </row>
    <row r="33" spans="1:3" ht="15.75" x14ac:dyDescent="0.25">
      <c r="A33" s="73">
        <v>0.7</v>
      </c>
      <c r="B33" s="73">
        <f t="shared" si="4"/>
        <v>0.89</v>
      </c>
      <c r="C33" s="74" t="s">
        <v>69</v>
      </c>
    </row>
    <row r="34" spans="1:3" ht="15.75" x14ac:dyDescent="0.25">
      <c r="A34" s="73">
        <v>0.9</v>
      </c>
      <c r="B34" s="73">
        <v>1</v>
      </c>
      <c r="C34" s="74" t="s">
        <v>70</v>
      </c>
    </row>
  </sheetData>
  <sheetProtection formatRows="0"/>
  <mergeCells count="1">
    <mergeCell ref="C1:N1"/>
  </mergeCells>
  <conditionalFormatting sqref="A30:C31">
    <cfRule type="expression" dxfId="1" priority="1786">
      <formula>$I30&lt;$A$32</formula>
    </cfRule>
  </conditionalFormatting>
  <conditionalFormatting sqref="I12:I25 I27">
    <cfRule type="expression" dxfId="0" priority="1788">
      <formula>$H12&lt;$A$32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2017-11-28T11:18:02Z</cp:lastPrinted>
  <dcterms:created xsi:type="dcterms:W3CDTF">2006-09-28T05:33:49Z</dcterms:created>
  <dcterms:modified xsi:type="dcterms:W3CDTF">2019-03-27T12:40:20Z</dcterms:modified>
</cp:coreProperties>
</file>