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99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АнализКл!$A$7:$J$28</definedName>
    <definedName name="_xlnm.Print_Area" localSheetId="3">АнализОО!$A$7:$K$28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B12" i="26"/>
  <c r="B13" i="26"/>
  <c r="B14" i="26"/>
  <c r="B15" i="26"/>
  <c r="B16" i="26"/>
  <c r="B17" i="26"/>
  <c r="B18" i="26"/>
  <c r="B19" i="26"/>
  <c r="B20" i="26"/>
  <c r="B21" i="26"/>
  <c r="B11" i="26"/>
  <c r="D5" i="26" l="1"/>
  <c r="E5" i="26"/>
  <c r="F5" i="26"/>
  <c r="G5" i="26"/>
  <c r="H5" i="26"/>
  <c r="I5" i="26"/>
  <c r="J5" i="26"/>
  <c r="K5" i="26"/>
  <c r="L5" i="26"/>
  <c r="M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I18" i="26"/>
  <c r="I20" i="26"/>
  <c r="I18" i="25"/>
  <c r="H18" i="25" s="1"/>
  <c r="I19" i="25"/>
  <c r="H19" i="25" s="1"/>
  <c r="I20" i="25"/>
  <c r="H20" i="25" s="1"/>
  <c r="I21" i="25"/>
  <c r="H21" i="25" s="1"/>
  <c r="I14" i="26" l="1"/>
  <c r="I16" i="26"/>
  <c r="I21" i="26"/>
  <c r="I19" i="26"/>
  <c r="I17" i="26"/>
  <c r="I13" i="26"/>
  <c r="I12" i="26"/>
  <c r="I15" i="26"/>
  <c r="H21" i="26" l="1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21" i="25"/>
  <c r="J20" i="25"/>
  <c r="J19" i="25"/>
  <c r="J18" i="25"/>
  <c r="J12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27" i="26"/>
  <c r="B26" i="26"/>
  <c r="B25" i="26"/>
  <c r="B24" i="26"/>
  <c r="B25" i="25"/>
  <c r="B26" i="25"/>
  <c r="B27" i="25"/>
  <c r="B24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<sst xmlns="http://schemas.openxmlformats.org/spreadsheetml/2006/main" count="186" uniqueCount="105">
  <si>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</si>
  <si>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</si>
  <si>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</si>
  <si>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</si>
  <si>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</si>
  <si>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</si>
  <si>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</si>
  <si>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</si>
  <si>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</si>
  <si>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</si>
  <si>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</si>
  <si>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</si>
  <si>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</si>
  <si>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</si>
  <si>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</si>
  <si>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</si>
  <si>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</si>
  <si>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</si>
  <si>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</si>
  <si>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</si>
  <si>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</si>
  <si>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</si>
  <si>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</si>
  <si>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</si>
  <si>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</si>
  <si>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</si>
  <si>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</si>
  <si>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</si>
  <si>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</si>
  <si>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</si>
  <si>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</si>
  <si>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</si>
  <si>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</si>
  <si>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</si>
  <si>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</si>
  <si>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</si>
  <si>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</si>
  <si>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</si>
  <si>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</si>
  <si>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</si>
  <si>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</si>
  <si>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</si>
  <si>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</si>
  <si>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</si>
  <si>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</si>
  <si>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</si>
  <si>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</si>
  <si>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</si>
  <si>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</si>
  <si>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</si>
  <si>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</si>
  <si>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</si>
  <si>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</si>
  <si>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</si>
  <si>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</si>
  <si>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</si>
  <si>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</si>
  <si>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</si>
  <si>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</si>
  <si>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</si>
  <si>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</si>
  <si>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</si>
  <si>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</si>
  <si>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</si>
  <si>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</si>
  <si>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</si>
  <si>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</si>
  <si>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</si>
  <si>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</si>
  <si>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</si>
  <si>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</si>
  <si>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</si>
  <si>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</si>
  <si>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</si>
  <si>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</si>
  <si>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</si>
  <si>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</si>
  <si>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</si>
  <si>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</si>
  <si>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</si>
  <si>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</si>
  <si>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</si>
  <si>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</si>
  <si>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</si>
  <si>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</si>
  <si>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1.3</t>
  </si>
  <si>
    <t>Б</t>
  </si>
  <si>
    <t>Умение кодировать и декодировать информацию</t>
  </si>
  <si>
    <t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t>
  </si>
  <si>
    <t>Знание основных конструкций языка программирования, понятия переменной, оператора присваивания</t>
  </si>
  <si>
    <t>1.1.4</t>
  </si>
  <si>
    <t>Умение определять скорость передачи информации при заданной пропускной способности канала, объем памяти, необходимый для хранения звуковой и графической информации</t>
  </si>
  <si>
    <t>1.3.1/1.3.2</t>
  </si>
  <si>
    <t>Знание о методах измерения количества информации</t>
  </si>
  <si>
    <t>1.3.1/1.1.2</t>
  </si>
  <si>
    <t>Умение исполнить рекурсивный алгоритм</t>
  </si>
  <si>
    <t>1.1.3</t>
  </si>
  <si>
    <t>Умение подсчитывать информационный объем сообщения</t>
  </si>
  <si>
    <t>1.3.1</t>
  </si>
  <si>
    <t>П</t>
  </si>
  <si>
    <t>Знание позиционных систем счисления</t>
  </si>
  <si>
    <t>Работа с массивами (заполнение, считывание, поиск, сортировка, массовые операции и др.)</t>
  </si>
  <si>
    <t>Умение анализировать результат исполнения алгоритма</t>
  </si>
  <si>
    <t>КДР по информатике 18.12.2018 г. (11 кл.)</t>
  </si>
  <si>
    <t>Анализ алгоритма, содержащего цикл и ветвление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</si>
</sst>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6" t="s">
        <v>52</v>
      </c>
      <c r="B3" s="104" t="s">
        <v>49</v>
      </c>
      <c r="C3" s="106" t="s">
        <v>48</v>
      </c>
      <c r="D3" s="93" t="s">
        <v>55</v>
      </c>
      <c r="E3" s="95" t="s">
        <v>50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 t="s">
        <v>57</v>
      </c>
      <c r="W3" s="97"/>
      <c r="X3" s="97"/>
      <c r="Y3" s="97"/>
      <c r="Z3" s="96" t="s">
        <v>59</v>
      </c>
      <c r="AA3" s="97"/>
      <c r="AB3" s="97"/>
      <c r="AC3" s="97"/>
      <c r="AD3" s="91" t="s">
        <v>58</v>
      </c>
    </row>
    <row r="4" spans="1:30" ht="16.5" thickBot="1" x14ac:dyDescent="0.3">
      <c r="A4" s="96"/>
      <c r="B4" s="105"/>
      <c r="C4" s="107"/>
      <c r="D4" s="94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2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M28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3" width="6.140625" customWidth="1"/>
  </cols>
  <sheetData>
    <row r="2" spans="2:13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</row>
    <row r="4" spans="2:13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2:13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2:13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2:13" x14ac:dyDescent="0.25">
      <c r="C7" s="55" t="s">
        <v>103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3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3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3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3" ht="31.5" x14ac:dyDescent="0.25">
      <c r="B11" s="65">
        <v>1</v>
      </c>
      <c r="C11" s="86" t="s">
        <v>87</v>
      </c>
      <c r="D11" s="82"/>
      <c r="E11" s="87" t="s">
        <v>85</v>
      </c>
      <c r="F11" s="78" t="s">
        <v>86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1" si="0">IF(I11="",$F$9,IF(I11&gt;=$A$28,$C$28,IF(I11&gt;=$A$27,$C$27,IF(I11&gt;=$A$26,$C$26,IF(I11&gt;=$A$25,$C$25,$C$24)))))</f>
        <v>Введите уровень успешности каждого задания</v>
      </c>
    </row>
    <row r="12" spans="2:13" ht="78.75" x14ac:dyDescent="0.25">
      <c r="B12" s="65">
        <v>2</v>
      </c>
      <c r="C12" s="86" t="s">
        <v>88</v>
      </c>
      <c r="D12" s="82"/>
      <c r="E12" s="87" t="s">
        <v>96</v>
      </c>
      <c r="F12" s="78" t="s">
        <v>86</v>
      </c>
      <c r="G12" s="66">
        <v>1</v>
      </c>
      <c r="H12" s="83" t="str">
        <f t="shared" ref="H12:H21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3" ht="47.25" x14ac:dyDescent="0.25">
      <c r="B13" s="65">
        <v>3</v>
      </c>
      <c r="C13" s="85" t="s">
        <v>89</v>
      </c>
      <c r="D13" s="82"/>
      <c r="E13" s="87" t="s">
        <v>90</v>
      </c>
      <c r="F13" s="78" t="s">
        <v>86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3" ht="78.75" x14ac:dyDescent="0.25">
      <c r="B14" s="65">
        <v>4</v>
      </c>
      <c r="C14" s="85" t="s">
        <v>91</v>
      </c>
      <c r="D14" s="82"/>
      <c r="E14" s="87" t="s">
        <v>92</v>
      </c>
      <c r="F14" s="78" t="s">
        <v>86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3" ht="31.5" x14ac:dyDescent="0.25">
      <c r="B15" s="65">
        <v>5</v>
      </c>
      <c r="C15" s="85" t="s">
        <v>93</v>
      </c>
      <c r="D15" s="82"/>
      <c r="E15" s="87" t="s">
        <v>94</v>
      </c>
      <c r="F15" s="78" t="s">
        <v>86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3" ht="31.5" x14ac:dyDescent="0.25">
      <c r="B16" s="65">
        <v>6</v>
      </c>
      <c r="C16" s="85" t="s">
        <v>95</v>
      </c>
      <c r="D16" s="82"/>
      <c r="E16" s="87" t="s">
        <v>96</v>
      </c>
      <c r="F16" s="78" t="s">
        <v>86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5" t="s">
        <v>97</v>
      </c>
      <c r="D17" s="82"/>
      <c r="E17" s="87" t="s">
        <v>98</v>
      </c>
      <c r="F17" s="78" t="s">
        <v>86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15.75" x14ac:dyDescent="0.25">
      <c r="B18" s="65">
        <v>8</v>
      </c>
      <c r="C18" s="85" t="s">
        <v>100</v>
      </c>
      <c r="D18" s="82"/>
      <c r="E18" s="87" t="s">
        <v>96</v>
      </c>
      <c r="F18" s="78" t="s">
        <v>86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47.25" x14ac:dyDescent="0.25">
      <c r="B19" s="65">
        <v>9</v>
      </c>
      <c r="C19" s="85" t="s">
        <v>101</v>
      </c>
      <c r="D19" s="82"/>
      <c r="E19" s="87" t="s">
        <v>90</v>
      </c>
      <c r="F19" s="78" t="s">
        <v>99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104</v>
      </c>
      <c r="D20" s="82"/>
      <c r="E20" s="87" t="s">
        <v>90</v>
      </c>
      <c r="F20" s="78" t="s">
        <v>99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5" t="s">
        <v>102</v>
      </c>
      <c r="D21" s="82"/>
      <c r="E21" s="87" t="s">
        <v>96</v>
      </c>
      <c r="F21" s="78" t="s">
        <v>99</v>
      </c>
      <c r="G21" s="66">
        <v>1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3" spans="1:10" ht="15.75" x14ac:dyDescent="0.25">
      <c r="A23" t="s">
        <v>79</v>
      </c>
      <c r="B23" t="s">
        <v>78</v>
      </c>
      <c r="C23" s="57" t="s">
        <v>68</v>
      </c>
    </row>
    <row r="24" spans="1:10" ht="15.75" x14ac:dyDescent="0.25">
      <c r="A24" s="56">
        <v>0</v>
      </c>
      <c r="B24" s="56">
        <f>A25-0.01</f>
        <v>0.28999999999999998</v>
      </c>
      <c r="C24" s="58" t="s">
        <v>69</v>
      </c>
    </row>
    <row r="25" spans="1:10" ht="15.75" x14ac:dyDescent="0.25">
      <c r="A25" s="56">
        <v>0.3</v>
      </c>
      <c r="B25" s="56">
        <f t="shared" ref="B25:B27" si="2">A26-0.01</f>
        <v>0.49</v>
      </c>
      <c r="C25" s="58" t="s">
        <v>70</v>
      </c>
    </row>
    <row r="26" spans="1:10" ht="15.75" x14ac:dyDescent="0.25">
      <c r="A26" s="56">
        <v>0.5</v>
      </c>
      <c r="B26" s="56">
        <f t="shared" si="2"/>
        <v>0.69</v>
      </c>
      <c r="C26" s="58" t="s">
        <v>84</v>
      </c>
    </row>
    <row r="27" spans="1:10" ht="15.75" x14ac:dyDescent="0.25">
      <c r="A27" s="56">
        <v>0.7</v>
      </c>
      <c r="B27" s="56">
        <f t="shared" si="2"/>
        <v>0.89</v>
      </c>
      <c r="C27" s="58" t="s">
        <v>71</v>
      </c>
    </row>
    <row r="28" spans="1:10" ht="15.75" x14ac:dyDescent="0.25">
      <c r="A28" s="56">
        <v>0.9</v>
      </c>
      <c r="B28" s="56">
        <v>1</v>
      </c>
      <c r="C28" s="58" t="s">
        <v>72</v>
      </c>
    </row>
  </sheetData>
  <sheetProtection algorithmName="SHA-512" hashValue="C1yZsb/cwsmqK1mumh0t9drxmnj4/RPcwGszTTUgHKYHEUTg78mlY8xNu7ZSeu0Vk8i4/uFXGYairTpaV8Xm5A==" saltValue="HnHIjXl4/mDmU7HDyFSBsg==" spinCount="100000" sheet="1" objects="1" scenarios="1"/>
  <conditionalFormatting sqref="A24:C25 J11:J21">
    <cfRule type="expression" dxfId="1" priority="1">
      <formula>$I11&lt;$A$26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80" zoomScaleNormal="80" workbookViewId="0">
      <selection activeCell="C2" sqref="C2:M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3" ht="15.75" customHeight="1" thickBot="1" x14ac:dyDescent="0.3">
      <c r="C1" s="108" t="s">
        <v>77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3" s="62" customFormat="1" ht="15.75" thickBot="1" x14ac:dyDescent="0.3">
      <c r="B2" s="61" t="s">
        <v>73</v>
      </c>
      <c r="C2" s="109">
        <v>62.790697674418603</v>
      </c>
      <c r="D2" s="109">
        <v>65.116279069767444</v>
      </c>
      <c r="E2" s="109">
        <v>97.674418604651152</v>
      </c>
      <c r="F2" s="109">
        <v>72.093023255813947</v>
      </c>
      <c r="G2" s="109">
        <v>72.093023255813947</v>
      </c>
      <c r="H2" s="109">
        <v>30.232558139534881</v>
      </c>
      <c r="I2" s="109">
        <v>34.883720930232556</v>
      </c>
      <c r="J2" s="109">
        <v>44.186046511627907</v>
      </c>
      <c r="K2" s="109">
        <v>34.883720930232556</v>
      </c>
      <c r="L2" s="109">
        <v>20.930232558139537</v>
      </c>
      <c r="M2" s="109">
        <v>32.558139534883722</v>
      </c>
    </row>
    <row r="3" spans="2:13" x14ac:dyDescent="0.25">
      <c r="C3" s="89">
        <v>1</v>
      </c>
      <c r="D3" s="90">
        <v>2</v>
      </c>
      <c r="E3" s="89">
        <v>3</v>
      </c>
      <c r="F3" s="90">
        <v>4</v>
      </c>
      <c r="G3" s="89">
        <v>5</v>
      </c>
      <c r="H3" s="90">
        <v>6</v>
      </c>
      <c r="I3" s="89">
        <v>7</v>
      </c>
      <c r="J3" s="90">
        <v>8</v>
      </c>
      <c r="K3" s="89">
        <v>9</v>
      </c>
      <c r="L3" s="90">
        <v>10</v>
      </c>
      <c r="M3" s="89">
        <v>11</v>
      </c>
    </row>
    <row r="4" spans="2:13" x14ac:dyDescent="0.25">
      <c r="B4" s="71" t="s">
        <v>83</v>
      </c>
      <c r="C4" s="88">
        <f>IF(LEN(C3)&lt;4,1,1*LEFT(RIGHT(C3,3),1))</f>
        <v>1</v>
      </c>
      <c r="D4" s="88">
        <f t="shared" ref="D4:M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1</v>
      </c>
    </row>
    <row r="5" spans="2:13" x14ac:dyDescent="0.25">
      <c r="B5" s="71" t="s">
        <v>81</v>
      </c>
      <c r="C5" s="88">
        <f>IF(LEN(C3)&lt;4,C3,LEFT(C3,LEN(C3)-4))</f>
        <v>1</v>
      </c>
      <c r="D5" s="88">
        <f t="shared" ref="D5:M5" si="1">IF(LEN(D3)&lt;4,D3,LEFT(D3,LEN(D3)-4))</f>
        <v>2</v>
      </c>
      <c r="E5" s="88">
        <f t="shared" si="1"/>
        <v>3</v>
      </c>
      <c r="F5" s="88">
        <f t="shared" si="1"/>
        <v>4</v>
      </c>
      <c r="G5" s="88">
        <f t="shared" si="1"/>
        <v>5</v>
      </c>
      <c r="H5" s="88">
        <f t="shared" si="1"/>
        <v>6</v>
      </c>
      <c r="I5" s="88">
        <f t="shared" si="1"/>
        <v>7</v>
      </c>
      <c r="J5" s="88">
        <f t="shared" si="1"/>
        <v>8</v>
      </c>
      <c r="K5" s="88">
        <f t="shared" si="1"/>
        <v>9</v>
      </c>
      <c r="L5" s="88">
        <f t="shared" si="1"/>
        <v>10</v>
      </c>
      <c r="M5" s="88">
        <f t="shared" si="1"/>
        <v>11</v>
      </c>
    </row>
    <row r="6" spans="2:13" x14ac:dyDescent="0.25">
      <c r="B6" s="71" t="s">
        <v>82</v>
      </c>
      <c r="C6" s="88">
        <f>C4*C2</f>
        <v>62.790697674418603</v>
      </c>
      <c r="D6" s="88">
        <f t="shared" ref="D6:M6" si="2">D4*D2</f>
        <v>65.116279069767444</v>
      </c>
      <c r="E6" s="88">
        <f t="shared" si="2"/>
        <v>97.674418604651152</v>
      </c>
      <c r="F6" s="88">
        <f t="shared" si="2"/>
        <v>72.093023255813947</v>
      </c>
      <c r="G6" s="88">
        <f t="shared" si="2"/>
        <v>72.093023255813947</v>
      </c>
      <c r="H6" s="88">
        <f t="shared" si="2"/>
        <v>30.232558139534881</v>
      </c>
      <c r="I6" s="88">
        <f t="shared" si="2"/>
        <v>34.883720930232556</v>
      </c>
      <c r="J6" s="88">
        <f t="shared" si="2"/>
        <v>44.186046511627907</v>
      </c>
      <c r="K6" s="88">
        <f t="shared" si="2"/>
        <v>34.883720930232556</v>
      </c>
      <c r="L6" s="88">
        <f t="shared" si="2"/>
        <v>20.930232558139537</v>
      </c>
      <c r="M6" s="88">
        <f t="shared" si="2"/>
        <v>32.558139534883722</v>
      </c>
    </row>
    <row r="7" spans="2:13" x14ac:dyDescent="0.25">
      <c r="C7" s="55" t="s">
        <v>103</v>
      </c>
    </row>
    <row r="8" spans="2:13" x14ac:dyDescent="0.25">
      <c r="C8" s="55" t="s">
        <v>75</v>
      </c>
      <c r="D8" s="55" t="s">
        <v>74</v>
      </c>
    </row>
    <row r="9" spans="2:13" ht="21" x14ac:dyDescent="0.35">
      <c r="F9" s="80" t="str">
        <f>IF(COUNTIF(C2:M2,"")=0,"","Введите уровень успешности каждого задания")</f>
        <v/>
      </c>
    </row>
    <row r="10" spans="2:13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3" ht="31.5" x14ac:dyDescent="0.25">
      <c r="B11" s="77">
        <f>АнализКл!B11</f>
        <v>1</v>
      </c>
      <c r="C11" s="86" t="str">
        <f>АнализКл!C11</f>
        <v>Умение кодировать и декодировать информацию</v>
      </c>
      <c r="D11" s="82">
        <f>АнализКл!D11</f>
        <v>0</v>
      </c>
      <c r="E11" s="87" t="str">
        <f>АнализКл!E11</f>
        <v>1.3</v>
      </c>
      <c r="F11" s="78" t="str">
        <f>АнализКл!F11</f>
        <v>Б</v>
      </c>
      <c r="G11" s="66">
        <f>АнализКл!G11</f>
        <v>1</v>
      </c>
      <c r="H11" s="83">
        <f>IF(I11="","",I11*G11)</f>
        <v>0.62790697674418605</v>
      </c>
      <c r="I11" s="79">
        <f t="shared" ref="I11:I21" si="3">IF(COUNTIFS($C$5:$M$5,$B11,$C$2:$M$2,"")=0,SUMIFS($C$6:$M$6,$C$5:$M$5,$B11)/$G11/100,"")</f>
        <v>0.62790697674418605</v>
      </c>
      <c r="J11" s="78" t="str">
        <f t="shared" ref="J11:J21" si="4">IF(I11="",$F$9,IF(I11&gt;=$A$28,$C$28,IF(I11&gt;=$A$27,$C$27,IF(I11&gt;=$A$26,$C$26,IF(I11&gt;=$A$25,$C$25,$C$24)))))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3" ht="78.75" x14ac:dyDescent="0.25">
      <c r="B12" s="77">
        <f>АнализКл!B12</f>
        <v>2</v>
      </c>
      <c r="C12" s="86" t="str">
        <f>АнализКл!C12</f>
        <v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v>
      </c>
      <c r="D12" s="82">
        <f>АнализКл!D12</f>
        <v>0</v>
      </c>
      <c r="E12" s="87" t="str">
        <f>АнализКл!E12</f>
        <v>1.1.3</v>
      </c>
      <c r="F12" s="78" t="str">
        <f>АнализКл!F12</f>
        <v>Б</v>
      </c>
      <c r="G12" s="66">
        <f>АнализКл!G12</f>
        <v>1</v>
      </c>
      <c r="H12" s="83">
        <f t="shared" ref="H12:H21" si="5">IF(I12="","",I12*G12)</f>
        <v>0.65116279069767447</v>
      </c>
      <c r="I12" s="79">
        <f t="shared" si="3"/>
        <v>0.65116279069767447</v>
      </c>
      <c r="J1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3" ht="47.25" x14ac:dyDescent="0.25">
      <c r="B13" s="77">
        <f>АнализКл!B13</f>
        <v>3</v>
      </c>
      <c r="C13" s="85" t="str">
        <f>АнализКл!C13</f>
        <v>Знание основных конструкций языка программирования, понятия переменной, оператора присваивания</v>
      </c>
      <c r="D13" s="82">
        <f>АнализКл!D13</f>
        <v>0</v>
      </c>
      <c r="E13" s="87" t="str">
        <f>АнализКл!E13</f>
        <v>1.1.4</v>
      </c>
      <c r="F13" s="78" t="str">
        <f>АнализКл!F13</f>
        <v>Б</v>
      </c>
      <c r="G13" s="66">
        <f>АнализКл!G13</f>
        <v>1</v>
      </c>
      <c r="H13" s="83">
        <f t="shared" si="5"/>
        <v>0.97674418604651148</v>
      </c>
      <c r="I13" s="79">
        <f t="shared" si="3"/>
        <v>0.97674418604651148</v>
      </c>
      <c r="J13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3" ht="78.75" x14ac:dyDescent="0.25">
      <c r="B14" s="77">
        <f>АнализКл!B14</f>
        <v>4</v>
      </c>
      <c r="C14" s="85" t="str">
        <f>АнализКл!C14</f>
        <v>Умение определять скорость передачи информации при заданной пропускной способности канала, объем памяти, необходимый для хранения звуковой и графической информации</v>
      </c>
      <c r="D14" s="82">
        <f>АнализКл!D14</f>
        <v>0</v>
      </c>
      <c r="E14" s="87" t="str">
        <f>АнализКл!E14</f>
        <v>1.3.1/1.3.2</v>
      </c>
      <c r="F14" s="78" t="str">
        <f>АнализКл!F14</f>
        <v>Б</v>
      </c>
      <c r="G14" s="66">
        <f>АнализКл!G14</f>
        <v>1</v>
      </c>
      <c r="H14" s="83">
        <f t="shared" si="5"/>
        <v>0.72093023255813948</v>
      </c>
      <c r="I14" s="79">
        <f t="shared" si="3"/>
        <v>0.72093023255813948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3" ht="31.5" x14ac:dyDescent="0.25">
      <c r="B15" s="77">
        <f>АнализКл!B15</f>
        <v>5</v>
      </c>
      <c r="C15" s="85" t="str">
        <f>АнализКл!C15</f>
        <v>Знание о методах измерения количества информации</v>
      </c>
      <c r="D15" s="82">
        <f>АнализКл!D15</f>
        <v>0</v>
      </c>
      <c r="E15" s="87" t="str">
        <f>АнализКл!E15</f>
        <v>1.3.1/1.1.2</v>
      </c>
      <c r="F15" s="78" t="str">
        <f>АнализКл!F15</f>
        <v>Б</v>
      </c>
      <c r="G15" s="66">
        <f>АнализКл!G15</f>
        <v>1</v>
      </c>
      <c r="H15" s="83">
        <f t="shared" si="5"/>
        <v>0.72093023255813948</v>
      </c>
      <c r="I15" s="79">
        <f t="shared" si="3"/>
        <v>0.72093023255813948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3" ht="31.5" x14ac:dyDescent="0.25">
      <c r="B16" s="77">
        <f>АнализКл!B16</f>
        <v>6</v>
      </c>
      <c r="C16" s="85" t="str">
        <f>АнализКл!C16</f>
        <v>Умение исполнить рекурсивный алгоритм</v>
      </c>
      <c r="D16" s="82">
        <f>АнализКл!D16</f>
        <v>0</v>
      </c>
      <c r="E16" s="87" t="str">
        <f>АнализКл!E16</f>
        <v>1.1.3</v>
      </c>
      <c r="F16" s="78" t="str">
        <f>АнализКл!F16</f>
        <v>Б</v>
      </c>
      <c r="G16" s="66">
        <f>АнализКл!G16</f>
        <v>1</v>
      </c>
      <c r="H16" s="83">
        <f t="shared" si="5"/>
        <v>0.30232558139534882</v>
      </c>
      <c r="I16" s="79">
        <f t="shared" si="3"/>
        <v>0.30232558139534882</v>
      </c>
      <c r="J16" s="78" t="str">
        <f t="shared" si="4"/>
        <v>Данный элемент содержания усвоен на низком уровне. Требуется коррекция.</v>
      </c>
    </row>
    <row r="17" spans="1:10" ht="31.5" x14ac:dyDescent="0.25">
      <c r="B17" s="77">
        <f>АнализКл!B17</f>
        <v>7</v>
      </c>
      <c r="C17" s="85" t="str">
        <f>АнализКл!C17</f>
        <v>Умение подсчитывать информационный объем сообщения</v>
      </c>
      <c r="D17" s="82">
        <f>АнализКл!D17</f>
        <v>0</v>
      </c>
      <c r="E17" s="87" t="str">
        <f>АнализКл!E17</f>
        <v>1.3.1</v>
      </c>
      <c r="F17" s="78" t="str">
        <f>АнализКл!F17</f>
        <v>Б</v>
      </c>
      <c r="G17" s="66">
        <f>АнализКл!G17</f>
        <v>1</v>
      </c>
      <c r="H17" s="83">
        <f t="shared" si="5"/>
        <v>0.34883720930232553</v>
      </c>
      <c r="I17" s="79">
        <f t="shared" si="3"/>
        <v>0.34883720930232553</v>
      </c>
      <c r="J17" s="78" t="str">
        <f t="shared" si="4"/>
        <v>Данный элемент содержания усвоен на низком уровне. Требуется коррекция.</v>
      </c>
    </row>
    <row r="18" spans="1:10" ht="15.75" x14ac:dyDescent="0.25">
      <c r="B18" s="77">
        <f>АнализКл!B18</f>
        <v>8</v>
      </c>
      <c r="C18" s="85" t="str">
        <f>АнализКл!C18</f>
        <v>Знание позиционных систем счисления</v>
      </c>
      <c r="D18" s="82">
        <f>АнализКл!D18</f>
        <v>0</v>
      </c>
      <c r="E18" s="87" t="str">
        <f>АнализКл!E18</f>
        <v>1.1.3</v>
      </c>
      <c r="F18" s="78" t="str">
        <f>АнализКл!F18</f>
        <v>Б</v>
      </c>
      <c r="G18" s="66">
        <f>АнализКл!G18</f>
        <v>1</v>
      </c>
      <c r="H18" s="83">
        <f t="shared" si="5"/>
        <v>0.44186046511627908</v>
      </c>
      <c r="I18" s="79">
        <f t="shared" si="3"/>
        <v>0.44186046511627908</v>
      </c>
      <c r="J18" s="78" t="str">
        <f t="shared" si="4"/>
        <v>Данный элемент содержания усвоен на низком уровне. Требуется коррекция.</v>
      </c>
    </row>
    <row r="19" spans="1:10" ht="47.25" x14ac:dyDescent="0.25">
      <c r="B19" s="77">
        <f>АнализКл!B19</f>
        <v>9</v>
      </c>
      <c r="C19" s="85" t="str">
        <f>АнализКл!C19</f>
        <v>Работа с массивами (заполнение, считывание, поиск, сортировка, массовые операции и др.)</v>
      </c>
      <c r="D19" s="82">
        <f>АнализКл!D19</f>
        <v>0</v>
      </c>
      <c r="E19" s="87" t="str">
        <f>АнализКл!E19</f>
        <v>1.1.4</v>
      </c>
      <c r="F19" s="78" t="str">
        <f>АнализКл!F19</f>
        <v>П</v>
      </c>
      <c r="G19" s="66">
        <f>АнализКл!G19</f>
        <v>1</v>
      </c>
      <c r="H19" s="83">
        <f t="shared" si="5"/>
        <v>0.34883720930232553</v>
      </c>
      <c r="I19" s="79">
        <f t="shared" si="3"/>
        <v>0.34883720930232553</v>
      </c>
      <c r="J19" s="78" t="str">
        <f t="shared" si="4"/>
        <v>Данный элемент содержания усвоен на низком уровне. Требуется коррекция.</v>
      </c>
    </row>
    <row r="20" spans="1:10" ht="31.5" x14ac:dyDescent="0.25">
      <c r="B20" s="77">
        <f>АнализКл!B20</f>
        <v>10</v>
      </c>
      <c r="C20" s="85" t="str">
        <f>АнализКл!C20</f>
        <v>Анализ алгоритма, содержащего цикл и ветвление</v>
      </c>
      <c r="D20" s="82">
        <f>АнализКл!D20</f>
        <v>0</v>
      </c>
      <c r="E20" s="87" t="str">
        <f>АнализКл!E20</f>
        <v>1.1.4</v>
      </c>
      <c r="F20" s="78" t="str">
        <f>АнализКл!F20</f>
        <v>П</v>
      </c>
      <c r="G20" s="66">
        <f>АнализКл!G20</f>
        <v>1</v>
      </c>
      <c r="H20" s="83">
        <f t="shared" si="5"/>
        <v>0.20930232558139536</v>
      </c>
      <c r="I20" s="79">
        <f t="shared" si="3"/>
        <v>0.20930232558139536</v>
      </c>
      <c r="J20" s="78" t="str">
        <f t="shared" si="4"/>
        <v>Данный элемент содержания усвоен на крайне низком уровне. Требуется серьёзная коррекция.</v>
      </c>
    </row>
    <row r="21" spans="1:10" ht="31.5" x14ac:dyDescent="0.25">
      <c r="B21" s="77">
        <f>АнализКл!B21</f>
        <v>11</v>
      </c>
      <c r="C21" s="85" t="str">
        <f>АнализКл!C21</f>
        <v>Умение анализировать результат исполнения алгоритма</v>
      </c>
      <c r="D21" s="82">
        <f>АнализКл!D21</f>
        <v>0</v>
      </c>
      <c r="E21" s="87" t="str">
        <f>АнализКл!E21</f>
        <v>1.1.3</v>
      </c>
      <c r="F21" s="78" t="str">
        <f>АнализКл!F21</f>
        <v>П</v>
      </c>
      <c r="G21" s="66">
        <f>АнализКл!G21</f>
        <v>1</v>
      </c>
      <c r="H21" s="83">
        <f t="shared" si="5"/>
        <v>0.32558139534883723</v>
      </c>
      <c r="I21" s="79">
        <f t="shared" si="3"/>
        <v>0.32558139534883723</v>
      </c>
      <c r="J21" s="78" t="str">
        <f t="shared" si="4"/>
        <v>Данный элемент содержания усвоен на низком уровне. Требуется коррекция.</v>
      </c>
    </row>
    <row r="23" spans="1:10" ht="15.75" x14ac:dyDescent="0.25">
      <c r="A23" s="72" t="s">
        <v>79</v>
      </c>
      <c r="B23" s="72" t="s">
        <v>78</v>
      </c>
      <c r="C23" s="73" t="s">
        <v>68</v>
      </c>
    </row>
    <row r="24" spans="1:10" ht="15.75" x14ac:dyDescent="0.25">
      <c r="A24" s="74">
        <v>0</v>
      </c>
      <c r="B24" s="74">
        <f>A25-0.01</f>
        <v>0.28999999999999998</v>
      </c>
      <c r="C24" s="75" t="s">
        <v>69</v>
      </c>
    </row>
    <row r="25" spans="1:10" ht="15.75" x14ac:dyDescent="0.25">
      <c r="A25" s="74">
        <v>0.3</v>
      </c>
      <c r="B25" s="74">
        <f t="shared" ref="B25:B27" si="6">A26-0.01</f>
        <v>0.49</v>
      </c>
      <c r="C25" s="75" t="s">
        <v>70</v>
      </c>
    </row>
    <row r="26" spans="1:10" ht="15.75" x14ac:dyDescent="0.25">
      <c r="A26" s="74">
        <v>0.5</v>
      </c>
      <c r="B26" s="74">
        <f t="shared" si="6"/>
        <v>0.69</v>
      </c>
      <c r="C26" s="75" t="s">
        <v>84</v>
      </c>
    </row>
    <row r="27" spans="1:10" ht="15.75" x14ac:dyDescent="0.25">
      <c r="A27" s="74">
        <v>0.7</v>
      </c>
      <c r="B27" s="74">
        <f t="shared" si="6"/>
        <v>0.89</v>
      </c>
      <c r="C27" s="75" t="s">
        <v>71</v>
      </c>
    </row>
    <row r="28" spans="1:10" ht="15.75" x14ac:dyDescent="0.25">
      <c r="A28" s="74">
        <v>0.9</v>
      </c>
      <c r="B28" s="74">
        <v>1</v>
      </c>
      <c r="C28" s="75" t="s">
        <v>72</v>
      </c>
    </row>
  </sheetData>
  <sheetProtection algorithmName="SHA-512" hashValue="26CZ1aA1Dhf6/WEcboHQ0SvoHwbTZDQ5VDYV/jWRkmb2X1ARRcCZujx136ylpW5uU6A7HGc/UZqUNrR8f0WLxw==" saltValue="huNr+QjxgAqaeeh7MoFd6A==" spinCount="100000" sheet="1" objects="1" scenarios="1"/>
  <mergeCells count="1">
    <mergeCell ref="C1:M1"/>
  </mergeCells>
  <conditionalFormatting sqref="A24:C25 J11:J21">
    <cfRule type="expression" dxfId="0" priority="1786">
      <formula>$I11&lt;$A$26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2019-03-27T13:48:50Z</dcterms:modified>
</cp:coreProperties>
</file>