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АнализКл!$A$7:$J$31</definedName>
    <definedName name="_xlnm.Print_Area" localSheetId="3">АнализОО!$A$7:$K$31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1" i="26"/>
  <c r="D21" i="26"/>
  <c r="E21" i="26"/>
  <c r="F21" i="26"/>
  <c r="G21" i="26"/>
  <c r="C22" i="26"/>
  <c r="D22" i="26"/>
  <c r="E22" i="26"/>
  <c r="F22" i="26"/>
  <c r="G22" i="26"/>
  <c r="C23" i="26"/>
  <c r="D23" i="26"/>
  <c r="E23" i="26"/>
  <c r="F23" i="26"/>
  <c r="G23" i="26"/>
  <c r="C24" i="26"/>
  <c r="D24" i="26"/>
  <c r="E24" i="26"/>
  <c r="F24" i="26"/>
  <c r="G24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C5" i="26"/>
  <c r="X4" i="26"/>
  <c r="X6" i="26" s="1"/>
  <c r="Y4" i="26"/>
  <c r="Y6" i="26" s="1"/>
  <c r="Z4" i="26"/>
  <c r="Z6" i="26" s="1"/>
  <c r="AA4" i="26"/>
  <c r="AA6" i="26" s="1"/>
  <c r="I24" i="25"/>
  <c r="I23" i="25" l="1"/>
  <c r="H24" i="25"/>
  <c r="H23" i="25" l="1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P4" i="26"/>
  <c r="P6" i="26" s="1"/>
  <c r="Q4" i="26"/>
  <c r="Q6" i="26" s="1"/>
  <c r="R4" i="26"/>
  <c r="R6" i="26" s="1"/>
  <c r="S4" i="26"/>
  <c r="S6" i="26" s="1"/>
  <c r="I20" i="26" s="1"/>
  <c r="T4" i="26"/>
  <c r="T6" i="26" s="1"/>
  <c r="U4" i="26"/>
  <c r="U6" i="26" s="1"/>
  <c r="V4" i="26"/>
  <c r="V6" i="26" s="1"/>
  <c r="W4" i="26"/>
  <c r="W6" i="26" s="1"/>
  <c r="I22" i="26" s="1"/>
  <c r="I18" i="25"/>
  <c r="H18" i="25" s="1"/>
  <c r="I19" i="25"/>
  <c r="H19" i="25" s="1"/>
  <c r="I20" i="25"/>
  <c r="H20" i="25" s="1"/>
  <c r="I21" i="25"/>
  <c r="H21" i="25" s="1"/>
  <c r="I22" i="25"/>
  <c r="I14" i="26" l="1"/>
  <c r="I16" i="26"/>
  <c r="I21" i="26"/>
  <c r="I19" i="26"/>
  <c r="I17" i="26"/>
  <c r="I13" i="26"/>
  <c r="I23" i="26"/>
  <c r="I24" i="26"/>
  <c r="I12" i="26"/>
  <c r="I15" i="26"/>
  <c r="H22" i="25"/>
  <c r="H23" i="26" l="1"/>
  <c r="H24" i="26"/>
  <c r="H22" i="26"/>
  <c r="H21" i="26"/>
  <c r="H20" i="26"/>
  <c r="H19" i="26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23" i="25" l="1"/>
  <c r="J24" i="25"/>
  <c r="J23" i="26"/>
  <c r="J24" i="26"/>
  <c r="J15" i="25"/>
  <c r="J21" i="25"/>
  <c r="J20" i="25"/>
  <c r="J19" i="25"/>
  <c r="J22" i="25"/>
  <c r="J18" i="25"/>
  <c r="J12" i="26"/>
  <c r="J22" i="26"/>
  <c r="J14" i="26"/>
  <c r="J21" i="26"/>
  <c r="J11" i="26"/>
  <c r="J18" i="26"/>
  <c r="J13" i="26"/>
  <c r="J20" i="26"/>
  <c r="J15" i="26"/>
  <c r="J16" i="26"/>
  <c r="J17" i="26"/>
  <c r="J19" i="26"/>
  <c r="J12" i="25"/>
  <c r="J16" i="25"/>
  <c r="J13" i="25"/>
  <c r="J17" i="25"/>
  <c r="J14" i="25"/>
  <c r="J11" i="25"/>
  <c r="B30" i="26"/>
  <c r="B29" i="26"/>
  <c r="B28" i="26"/>
  <c r="B27" i="26"/>
  <c r="B28" i="25"/>
  <c r="B29" i="25"/>
  <c r="B30" i="25"/>
  <c r="B27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<sst xmlns="http://schemas.openxmlformats.org/spreadsheetml/2006/main" count="230" uniqueCount="149">
  <si>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</si>
  <si>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</si>
  <si>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</si>
  <si>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</si>
  <si>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</si>
  <si>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</si>
  <si>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</si>
  <si>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</si>
  <si>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</si>
  <si>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</si>
  <si>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</si>
  <si>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</si>
  <si>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</si>
  <si>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</si>
  <si>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</si>
  <si>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</si>
  <si>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</si>
  <si>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</si>
  <si>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</si>
  <si>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</si>
  <si>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</si>
  <si>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</si>
  <si>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</si>
  <si>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</si>
  <si>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</si>
  <si>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</si>
  <si>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</si>
  <si>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</si>
  <si>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</si>
  <si>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</si>
  <si>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</si>
  <si>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</si>
  <si>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</si>
  <si>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</si>
  <si>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</si>
  <si>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</si>
  <si>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</si>
  <si>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</si>
  <si>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</si>
  <si>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</si>
  <si>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</si>
  <si>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</si>
  <si>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</si>
  <si>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</si>
  <si>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</si>
  <si>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</si>
  <si>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</si>
  <si>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</si>
  <si>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</si>
  <si>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</si>
  <si>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</si>
  <si>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</si>
  <si>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</si>
  <si>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</si>
  <si>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</si>
  <si>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</si>
  <si>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</si>
  <si>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</si>
  <si>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</si>
  <si>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</si>
  <si>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</si>
  <si>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</si>
  <si>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</si>
  <si>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</si>
  <si>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</si>
  <si>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</si>
  <si>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</si>
  <si>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</si>
  <si>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</si>
  <si>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</si>
  <si>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</si>
  <si>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</si>
  <si>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</si>
  <si>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</si>
  <si>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</si>
  <si>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</si>
  <si>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</si>
  <si>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</si>
  <si>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</si>
  <si>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</si>
  <si>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</si>
  <si>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</si>
  <si>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</si>
  <si>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</si>
  <si>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</si>
  <si>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3
1 б</t>
  </si>
  <si>
    <t>3
2 б</t>
  </si>
  <si>
    <t>4
1 б</t>
  </si>
  <si>
    <t>4
2 б</t>
  </si>
  <si>
    <t>5
1 б</t>
  </si>
  <si>
    <t>5
2 б</t>
  </si>
  <si>
    <t>6
1 б</t>
  </si>
  <si>
    <t>6
2 б</t>
  </si>
  <si>
    <t>7
1 б</t>
  </si>
  <si>
    <t>7
2 б</t>
  </si>
  <si>
    <t>10
1 б</t>
  </si>
  <si>
    <t>10
2 б</t>
  </si>
  <si>
    <t>11
1 б</t>
  </si>
  <si>
    <t>11
2 б</t>
  </si>
  <si>
    <t>12
1 б</t>
  </si>
  <si>
    <t>12
2 б</t>
  </si>
  <si>
    <t>13
1 б</t>
  </si>
  <si>
    <t>13
2 б</t>
  </si>
  <si>
    <t>14
1 б</t>
  </si>
  <si>
    <t>14
2 б</t>
  </si>
  <si>
    <t>14
3 б</t>
  </si>
  <si>
    <t>Код контролируемого элемента</t>
  </si>
  <si>
    <t>Код проверяемого умения</t>
  </si>
  <si>
    <t xml:space="preserve">Методы, применяемые в селекции, биотехнологии, уровни организации и процессы, протекающие на различных уровнях </t>
  </si>
  <si>
    <t>1.2</t>
  </si>
  <si>
    <t>2.1.1</t>
  </si>
  <si>
    <t>Б</t>
  </si>
  <si>
    <t xml:space="preserve">Определение хромосомного набора саматических и половых клеток, нуклеотидного состава ДНК </t>
  </si>
  <si>
    <t>2.7</t>
  </si>
  <si>
    <t>2.1.4</t>
  </si>
  <si>
    <t xml:space="preserve">Характеристика процесса биосинтеза, энергетического обмена </t>
  </si>
  <si>
    <t>2.5</t>
  </si>
  <si>
    <t>1.3.1</t>
  </si>
  <si>
    <t>П</t>
  </si>
  <si>
    <t xml:space="preserve">Фазы фотосинтеза сравнение митоза и мейоза </t>
  </si>
  <si>
    <t>2.7.2</t>
  </si>
  <si>
    <t xml:space="preserve">Циклы развития растений </t>
  </si>
  <si>
    <t>4.4</t>
  </si>
  <si>
    <t>2.6.2</t>
  </si>
  <si>
    <t xml:space="preserve">Сопоставление особенностей строения и функционирование организмов разных царств (папоротники и голосеменные круглые, кольчатые и плоские черви) </t>
  </si>
  <si>
    <t>4.5</t>
  </si>
  <si>
    <t>2.7.3</t>
  </si>
  <si>
    <t>Работа с текстом по описанию образа жизни моллюсков, плоских червей и млекопитающих и жизнедеятельности человека</t>
  </si>
  <si>
    <t>Нервная система человека. Нейрогуморальная регуляция</t>
  </si>
  <si>
    <t>5.4</t>
  </si>
  <si>
    <t>1.5</t>
  </si>
  <si>
    <t xml:space="preserve">Анализаторы В.Н.Д. Особенности психики человека </t>
  </si>
  <si>
    <t>5.5</t>
  </si>
  <si>
    <t xml:space="preserve">Доказательства эволюции (дивергенция, конвергенция, атавизмы, рудименты и.т.д </t>
  </si>
  <si>
    <t>6.2</t>
  </si>
  <si>
    <t>2.2.2</t>
  </si>
  <si>
    <t xml:space="preserve">Вид, его критерии. Образование новых видов </t>
  </si>
  <si>
    <t>6.1</t>
  </si>
  <si>
    <t>1.1.1</t>
  </si>
  <si>
    <t>7.1</t>
  </si>
  <si>
    <t>2.1.6</t>
  </si>
  <si>
    <t xml:space="preserve">Биосфера и ее границы. Свойства живого вещества </t>
  </si>
  <si>
    <t>9.1</t>
  </si>
  <si>
    <t>2.1.6; 2.1.7</t>
  </si>
  <si>
    <t xml:space="preserve">Решение генетических задач (сцепленное с полом и дигибридное скрещивание) </t>
  </si>
  <si>
    <t>2.3</t>
  </si>
  <si>
    <t>В</t>
  </si>
  <si>
    <r>
      <t>Круговорот азота О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 xml:space="preserve">  и С </t>
    </r>
  </si>
  <si>
    <t>КДР по биологии 23.01.2018 г. (11 кл.)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</si>
</sst>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vertAlign val="subscript"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3" fillId="8" borderId="34" xfId="3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105" t="s">
        <v>49</v>
      </c>
      <c r="C3" s="107" t="s">
        <v>48</v>
      </c>
      <c r="D3" s="94" t="s">
        <v>55</v>
      </c>
      <c r="E3" s="96" t="s">
        <v>50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 t="s">
        <v>57</v>
      </c>
      <c r="W3" s="98"/>
      <c r="X3" s="98"/>
      <c r="Y3" s="98"/>
      <c r="Z3" s="97" t="s">
        <v>59</v>
      </c>
      <c r="AA3" s="98"/>
      <c r="AB3" s="98"/>
      <c r="AC3" s="98"/>
      <c r="AD3" s="92" t="s">
        <v>58</v>
      </c>
    </row>
    <row r="4" spans="1:30" ht="16.5" thickBot="1" x14ac:dyDescent="0.3">
      <c r="A4" s="97"/>
      <c r="B4" s="106"/>
      <c r="C4" s="108"/>
      <c r="D4" s="9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P31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6" width="6.140625" customWidth="1"/>
  </cols>
  <sheetData>
    <row r="2" spans="2:16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2:16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  <c r="N3" s="70">
        <v>12</v>
      </c>
      <c r="O3" s="69">
        <v>13</v>
      </c>
      <c r="P3" s="70">
        <v>14</v>
      </c>
    </row>
    <row r="4" spans="2:16" x14ac:dyDescent="0.25">
      <c r="C4" s="8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2:16" x14ac:dyDescent="0.25">
      <c r="C5" s="84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2:16" x14ac:dyDescent="0.25">
      <c r="C6" s="84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2:16" x14ac:dyDescent="0.25">
      <c r="C7" s="55" t="s">
        <v>148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2:16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6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6" ht="54" x14ac:dyDescent="0.25">
      <c r="B10" s="81" t="s">
        <v>60</v>
      </c>
      <c r="C10" s="68" t="s">
        <v>62</v>
      </c>
      <c r="D10" s="68" t="s">
        <v>106</v>
      </c>
      <c r="E10" s="68" t="s">
        <v>107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6" ht="63" x14ac:dyDescent="0.25">
      <c r="B11" s="65">
        <v>1</v>
      </c>
      <c r="C11" s="86" t="s">
        <v>108</v>
      </c>
      <c r="D11" s="82" t="s">
        <v>109</v>
      </c>
      <c r="E11" s="87" t="s">
        <v>110</v>
      </c>
      <c r="F11" s="78" t="s">
        <v>111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4" si="0">IF(I11="",$F$9,IF(I11&gt;=$A$31,$C$31,IF(I11&gt;=$A$30,$C$30,IF(I11&gt;=$A$29,$C$29,IF(I11&gt;=$A$28,$C$28,$C$27)))))</f>
        <v>Введите уровень успешности каждого задания</v>
      </c>
    </row>
    <row r="12" spans="2:16" ht="47.25" x14ac:dyDescent="0.25">
      <c r="B12" s="65">
        <v>2</v>
      </c>
      <c r="C12" s="86" t="s">
        <v>112</v>
      </c>
      <c r="D12" s="82" t="s">
        <v>113</v>
      </c>
      <c r="E12" s="87" t="s">
        <v>114</v>
      </c>
      <c r="F12" s="78" t="s">
        <v>111</v>
      </c>
      <c r="G12" s="66">
        <v>1</v>
      </c>
      <c r="H12" s="83" t="str">
        <f t="shared" ref="H12:H22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6" ht="31.5" x14ac:dyDescent="0.25">
      <c r="B13" s="65">
        <v>3</v>
      </c>
      <c r="C13" s="85" t="s">
        <v>115</v>
      </c>
      <c r="D13" s="82" t="s">
        <v>116</v>
      </c>
      <c r="E13" s="87" t="s">
        <v>117</v>
      </c>
      <c r="F13" s="78" t="s">
        <v>118</v>
      </c>
      <c r="G13" s="66">
        <v>2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6" ht="31.5" x14ac:dyDescent="0.25">
      <c r="B14" s="65">
        <v>4</v>
      </c>
      <c r="C14" s="85" t="s">
        <v>119</v>
      </c>
      <c r="D14" s="82" t="s">
        <v>116</v>
      </c>
      <c r="E14" s="87" t="s">
        <v>120</v>
      </c>
      <c r="F14" s="78" t="s">
        <v>118</v>
      </c>
      <c r="G14" s="66">
        <v>2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6" ht="15.75" x14ac:dyDescent="0.25">
      <c r="B15" s="65">
        <v>5</v>
      </c>
      <c r="C15" s="85" t="s">
        <v>121</v>
      </c>
      <c r="D15" s="82" t="s">
        <v>122</v>
      </c>
      <c r="E15" s="87" t="s">
        <v>123</v>
      </c>
      <c r="F15" s="78" t="s">
        <v>118</v>
      </c>
      <c r="G15" s="66">
        <v>2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6" ht="63" x14ac:dyDescent="0.25">
      <c r="B16" s="65">
        <v>6</v>
      </c>
      <c r="C16" s="85" t="s">
        <v>124</v>
      </c>
      <c r="D16" s="82" t="s">
        <v>122</v>
      </c>
      <c r="E16" s="87" t="s">
        <v>120</v>
      </c>
      <c r="F16" s="78" t="s">
        <v>118</v>
      </c>
      <c r="G16" s="66">
        <v>2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63" x14ac:dyDescent="0.25">
      <c r="B17" s="65">
        <v>7</v>
      </c>
      <c r="C17" s="85" t="s">
        <v>127</v>
      </c>
      <c r="D17" s="82" t="s">
        <v>125</v>
      </c>
      <c r="E17" s="87" t="s">
        <v>126</v>
      </c>
      <c r="F17" s="78" t="s">
        <v>118</v>
      </c>
      <c r="G17" s="66">
        <v>2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5" t="s">
        <v>128</v>
      </c>
      <c r="D18" s="82" t="s">
        <v>129</v>
      </c>
      <c r="E18" s="87" t="s">
        <v>130</v>
      </c>
      <c r="F18" s="78" t="s">
        <v>111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5" t="s">
        <v>131</v>
      </c>
      <c r="D19" s="82" t="s">
        <v>132</v>
      </c>
      <c r="E19" s="87" t="s">
        <v>130</v>
      </c>
      <c r="F19" s="78" t="s">
        <v>111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10</v>
      </c>
      <c r="C20" s="85" t="s">
        <v>133</v>
      </c>
      <c r="D20" s="82" t="s">
        <v>134</v>
      </c>
      <c r="E20" s="87" t="s">
        <v>135</v>
      </c>
      <c r="F20" s="78" t="s">
        <v>118</v>
      </c>
      <c r="G20" s="66">
        <v>2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1" spans="1:10" ht="31.5" x14ac:dyDescent="0.25">
      <c r="B21" s="65">
        <v>11</v>
      </c>
      <c r="C21" s="85" t="s">
        <v>136</v>
      </c>
      <c r="D21" s="82" t="s">
        <v>137</v>
      </c>
      <c r="E21" s="87" t="s">
        <v>138</v>
      </c>
      <c r="F21" s="78" t="s">
        <v>118</v>
      </c>
      <c r="G21" s="66">
        <v>2</v>
      </c>
      <c r="H21" s="83" t="str">
        <f t="shared" si="1"/>
        <v/>
      </c>
      <c r="I21" s="67" t="str">
        <f>IF($M$2="","",$M$2)</f>
        <v/>
      </c>
      <c r="J21" s="66" t="str">
        <f t="shared" si="0"/>
        <v>Введите уровень успешности каждого задания</v>
      </c>
    </row>
    <row r="22" spans="1:10" ht="18.75" x14ac:dyDescent="0.25">
      <c r="B22" s="65">
        <v>12</v>
      </c>
      <c r="C22" s="85" t="s">
        <v>147</v>
      </c>
      <c r="D22" s="82" t="s">
        <v>139</v>
      </c>
      <c r="E22" s="87" t="s">
        <v>140</v>
      </c>
      <c r="F22" s="78" t="s">
        <v>118</v>
      </c>
      <c r="G22" s="66">
        <v>2</v>
      </c>
      <c r="H22" s="83" t="str">
        <f t="shared" si="1"/>
        <v/>
      </c>
      <c r="I22" s="67" t="str">
        <f>IF($N$2="","",$N$2)</f>
        <v/>
      </c>
      <c r="J22" s="66" t="str">
        <f t="shared" si="0"/>
        <v>Введите уровень успешности каждого задания</v>
      </c>
    </row>
    <row r="23" spans="1:10" ht="31.5" x14ac:dyDescent="0.25">
      <c r="B23" s="65">
        <v>13</v>
      </c>
      <c r="C23" s="85" t="s">
        <v>141</v>
      </c>
      <c r="D23" s="82" t="s">
        <v>142</v>
      </c>
      <c r="E23" s="87" t="s">
        <v>143</v>
      </c>
      <c r="F23" s="78" t="s">
        <v>118</v>
      </c>
      <c r="G23" s="66">
        <v>2</v>
      </c>
      <c r="H23" s="83" t="str">
        <f t="shared" ref="H23:H24" si="2">IF(I23="","",I23*G23)</f>
        <v/>
      </c>
      <c r="I23" s="67" t="str">
        <f t="shared" ref="I23" si="3">IF($O$2="","",$O$2)</f>
        <v/>
      </c>
      <c r="J23" s="66" t="str">
        <f t="shared" si="0"/>
        <v>Введите уровень успешности каждого задания</v>
      </c>
    </row>
    <row r="24" spans="1:10" ht="31.5" x14ac:dyDescent="0.25">
      <c r="B24" s="65">
        <v>14</v>
      </c>
      <c r="C24" s="85" t="s">
        <v>144</v>
      </c>
      <c r="D24" s="82" t="s">
        <v>145</v>
      </c>
      <c r="E24" s="87" t="s">
        <v>114</v>
      </c>
      <c r="F24" s="78" t="s">
        <v>146</v>
      </c>
      <c r="G24" s="66">
        <v>3</v>
      </c>
      <c r="H24" s="83" t="str">
        <f t="shared" si="2"/>
        <v/>
      </c>
      <c r="I24" s="67" t="str">
        <f>IF($P$2="","",$P$2)</f>
        <v/>
      </c>
      <c r="J24" s="66" t="str">
        <f t="shared" si="0"/>
        <v>Введите уровень успешности каждого задания</v>
      </c>
    </row>
    <row r="26" spans="1:10" ht="15.75" x14ac:dyDescent="0.25">
      <c r="A26" t="s">
        <v>79</v>
      </c>
      <c r="B26" t="s">
        <v>78</v>
      </c>
      <c r="C26" s="57" t="s">
        <v>68</v>
      </c>
    </row>
    <row r="27" spans="1:10" ht="15.75" x14ac:dyDescent="0.25">
      <c r="A27" s="56">
        <v>0</v>
      </c>
      <c r="B27" s="56">
        <f>A28-0.01</f>
        <v>0.28999999999999998</v>
      </c>
      <c r="C27" s="58" t="s">
        <v>69</v>
      </c>
    </row>
    <row r="28" spans="1:10" ht="15.75" x14ac:dyDescent="0.25">
      <c r="A28" s="56">
        <v>0.3</v>
      </c>
      <c r="B28" s="56">
        <f t="shared" ref="B28:B30" si="4">A29-0.01</f>
        <v>0.49</v>
      </c>
      <c r="C28" s="58" t="s">
        <v>70</v>
      </c>
    </row>
    <row r="29" spans="1:10" ht="15.75" x14ac:dyDescent="0.25">
      <c r="A29" s="56">
        <v>0.5</v>
      </c>
      <c r="B29" s="56">
        <f t="shared" si="4"/>
        <v>0.69</v>
      </c>
      <c r="C29" s="58" t="s">
        <v>84</v>
      </c>
    </row>
    <row r="30" spans="1:10" ht="15.75" x14ac:dyDescent="0.25">
      <c r="A30" s="56">
        <v>0.7</v>
      </c>
      <c r="B30" s="56">
        <f t="shared" si="4"/>
        <v>0.89</v>
      </c>
      <c r="C30" s="58" t="s">
        <v>71</v>
      </c>
    </row>
    <row r="31" spans="1:10" ht="15.75" x14ac:dyDescent="0.25">
      <c r="A31" s="56">
        <v>0.9</v>
      </c>
      <c r="B31" s="56">
        <v>1</v>
      </c>
      <c r="C31" s="58" t="s">
        <v>72</v>
      </c>
    </row>
  </sheetData>
  <sheetProtection algorithmName="SHA-512" hashValue="mv6ty1gkDnA+6cULsOc6zHmgNBp/dyDBhdW7Hwgn7j6Cg335WDtZJnGxGmkrHsHNH6qJYwehhfwk7SM8j92vHA==" saltValue="Ei05njlpgfS+igg21EoFFA==" spinCount="100000" sheet="1" objects="1" scenarios="1" formatRows="0"/>
  <conditionalFormatting sqref="A27:C28 J11:J24">
    <cfRule type="expression" dxfId="1" priority="1">
      <formula>$I11&lt;$A$29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abSelected="1" zoomScale="80" zoomScaleNormal="80" workbookViewId="0">
      <selection activeCell="AB2" sqref="AB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27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2:27" s="62" customFormat="1" x14ac:dyDescent="0.25">
      <c r="B2" s="61" t="s">
        <v>73</v>
      </c>
      <c r="C2" s="89">
        <v>69.400000000000006</v>
      </c>
      <c r="D2" s="89">
        <v>72.2</v>
      </c>
      <c r="E2" s="89">
        <v>33.299999999999997</v>
      </c>
      <c r="F2" s="89">
        <v>46.3</v>
      </c>
      <c r="G2" s="89">
        <v>26.9</v>
      </c>
      <c r="H2" s="89">
        <v>49.1</v>
      </c>
      <c r="I2" s="89">
        <v>22.2</v>
      </c>
      <c r="J2" s="89">
        <v>39.799999999999997</v>
      </c>
      <c r="K2" s="89">
        <v>25.9</v>
      </c>
      <c r="L2" s="89">
        <v>45.4</v>
      </c>
      <c r="M2" s="89">
        <v>44.4</v>
      </c>
      <c r="N2" s="89">
        <v>28.7</v>
      </c>
      <c r="O2" s="89">
        <v>72.2</v>
      </c>
      <c r="P2" s="89">
        <v>44.4</v>
      </c>
      <c r="Q2" s="89">
        <v>41.7</v>
      </c>
      <c r="R2" s="89">
        <v>31.5</v>
      </c>
      <c r="S2" s="89">
        <v>36.1</v>
      </c>
      <c r="T2" s="89">
        <v>38</v>
      </c>
      <c r="U2" s="89">
        <v>21.3</v>
      </c>
      <c r="V2" s="89">
        <v>24.1</v>
      </c>
      <c r="W2" s="89">
        <v>30.6</v>
      </c>
      <c r="X2" s="89">
        <v>39.799999999999997</v>
      </c>
      <c r="Y2" s="89">
        <v>15.7</v>
      </c>
      <c r="Z2" s="89">
        <v>13.9</v>
      </c>
      <c r="AA2" s="89">
        <v>18.5</v>
      </c>
    </row>
    <row r="3" spans="2:27" ht="25.5" x14ac:dyDescent="0.25">
      <c r="C3" s="90">
        <v>1</v>
      </c>
      <c r="D3" s="91">
        <v>2</v>
      </c>
      <c r="E3" s="90" t="s">
        <v>85</v>
      </c>
      <c r="F3" s="90" t="s">
        <v>86</v>
      </c>
      <c r="G3" s="91" t="s">
        <v>87</v>
      </c>
      <c r="H3" s="91" t="s">
        <v>88</v>
      </c>
      <c r="I3" s="90" t="s">
        <v>89</v>
      </c>
      <c r="J3" s="90" t="s">
        <v>90</v>
      </c>
      <c r="K3" s="91" t="s">
        <v>91</v>
      </c>
      <c r="L3" s="91" t="s">
        <v>92</v>
      </c>
      <c r="M3" s="90" t="s">
        <v>93</v>
      </c>
      <c r="N3" s="90" t="s">
        <v>94</v>
      </c>
      <c r="O3" s="91">
        <v>8</v>
      </c>
      <c r="P3" s="90">
        <v>9</v>
      </c>
      <c r="Q3" s="91" t="s">
        <v>95</v>
      </c>
      <c r="R3" s="91" t="s">
        <v>96</v>
      </c>
      <c r="S3" s="90" t="s">
        <v>97</v>
      </c>
      <c r="T3" s="90" t="s">
        <v>98</v>
      </c>
      <c r="U3" s="91" t="s">
        <v>99</v>
      </c>
      <c r="V3" s="91" t="s">
        <v>100</v>
      </c>
      <c r="W3" s="90" t="s">
        <v>101</v>
      </c>
      <c r="X3" s="90" t="s">
        <v>102</v>
      </c>
      <c r="Y3" s="91" t="s">
        <v>103</v>
      </c>
      <c r="Z3" s="91" t="s">
        <v>104</v>
      </c>
      <c r="AA3" s="91" t="s">
        <v>105</v>
      </c>
    </row>
    <row r="4" spans="2:27" x14ac:dyDescent="0.25">
      <c r="B4" s="71" t="s">
        <v>83</v>
      </c>
      <c r="C4" s="88">
        <f>IF(LEN(C3)&lt;4,1,1*LEFT(RIGHT(C3,3),1))</f>
        <v>1</v>
      </c>
      <c r="D4" s="88">
        <f t="shared" ref="D4:W4" si="0">IF(LEN(D3)&lt;4,1,1*LEFT(RIGHT(D3,3),1))</f>
        <v>1</v>
      </c>
      <c r="E4" s="88">
        <f t="shared" si="0"/>
        <v>1</v>
      </c>
      <c r="F4" s="88">
        <f t="shared" si="0"/>
        <v>2</v>
      </c>
      <c r="G4" s="88">
        <f t="shared" si="0"/>
        <v>1</v>
      </c>
      <c r="H4" s="88">
        <f t="shared" si="0"/>
        <v>2</v>
      </c>
      <c r="I4" s="88">
        <f t="shared" si="0"/>
        <v>1</v>
      </c>
      <c r="J4" s="88">
        <f t="shared" si="0"/>
        <v>2</v>
      </c>
      <c r="K4" s="88">
        <f t="shared" si="0"/>
        <v>1</v>
      </c>
      <c r="L4" s="88">
        <f t="shared" si="0"/>
        <v>2</v>
      </c>
      <c r="M4" s="88">
        <f t="shared" si="0"/>
        <v>1</v>
      </c>
      <c r="N4" s="88">
        <f t="shared" si="0"/>
        <v>2</v>
      </c>
      <c r="O4" s="88">
        <f t="shared" si="0"/>
        <v>1</v>
      </c>
      <c r="P4" s="88">
        <f t="shared" si="0"/>
        <v>1</v>
      </c>
      <c r="Q4" s="88">
        <f t="shared" si="0"/>
        <v>1</v>
      </c>
      <c r="R4" s="88">
        <f t="shared" si="0"/>
        <v>2</v>
      </c>
      <c r="S4" s="88">
        <f t="shared" si="0"/>
        <v>1</v>
      </c>
      <c r="T4" s="88">
        <f t="shared" si="0"/>
        <v>2</v>
      </c>
      <c r="U4" s="88">
        <f t="shared" si="0"/>
        <v>1</v>
      </c>
      <c r="V4" s="88">
        <f t="shared" si="0"/>
        <v>2</v>
      </c>
      <c r="W4" s="88">
        <f t="shared" si="0"/>
        <v>1</v>
      </c>
      <c r="X4" s="88">
        <f t="shared" ref="X4:AA4" si="1">IF(LEN(X3)&lt;4,1,1*LEFT(RIGHT(X3,3),1))</f>
        <v>2</v>
      </c>
      <c r="Y4" s="88">
        <f t="shared" si="1"/>
        <v>1</v>
      </c>
      <c r="Z4" s="88">
        <f t="shared" si="1"/>
        <v>2</v>
      </c>
      <c r="AA4" s="88">
        <f t="shared" si="1"/>
        <v>3</v>
      </c>
    </row>
    <row r="5" spans="2:27" x14ac:dyDescent="0.25">
      <c r="B5" s="71" t="s">
        <v>81</v>
      </c>
      <c r="C5" s="88">
        <f>IF(LEN(C3)&lt;4,C3,LEFT(C3,LEN(C3)-4))</f>
        <v>1</v>
      </c>
      <c r="D5" s="88">
        <f t="shared" ref="D5:AA5" si="2">IF(LEN(D3)&lt;4,D3,LEFT(D3,LEN(D3)-4))</f>
        <v>2</v>
      </c>
      <c r="E5" s="88" t="str">
        <f t="shared" si="2"/>
        <v>3</v>
      </c>
      <c r="F5" s="88" t="str">
        <f t="shared" si="2"/>
        <v>3</v>
      </c>
      <c r="G5" s="88" t="str">
        <f t="shared" si="2"/>
        <v>4</v>
      </c>
      <c r="H5" s="88" t="str">
        <f t="shared" si="2"/>
        <v>4</v>
      </c>
      <c r="I5" s="88" t="str">
        <f t="shared" si="2"/>
        <v>5</v>
      </c>
      <c r="J5" s="88" t="str">
        <f t="shared" si="2"/>
        <v>5</v>
      </c>
      <c r="K5" s="88" t="str">
        <f t="shared" si="2"/>
        <v>6</v>
      </c>
      <c r="L5" s="88" t="str">
        <f t="shared" si="2"/>
        <v>6</v>
      </c>
      <c r="M5" s="88" t="str">
        <f t="shared" si="2"/>
        <v>7</v>
      </c>
      <c r="N5" s="88" t="str">
        <f t="shared" si="2"/>
        <v>7</v>
      </c>
      <c r="O5" s="88">
        <f t="shared" si="2"/>
        <v>8</v>
      </c>
      <c r="P5" s="88">
        <f t="shared" si="2"/>
        <v>9</v>
      </c>
      <c r="Q5" s="88" t="str">
        <f t="shared" si="2"/>
        <v>10</v>
      </c>
      <c r="R5" s="88" t="str">
        <f t="shared" si="2"/>
        <v>10</v>
      </c>
      <c r="S5" s="88" t="str">
        <f t="shared" si="2"/>
        <v>11</v>
      </c>
      <c r="T5" s="88" t="str">
        <f t="shared" si="2"/>
        <v>11</v>
      </c>
      <c r="U5" s="88" t="str">
        <f t="shared" si="2"/>
        <v>12</v>
      </c>
      <c r="V5" s="88" t="str">
        <f t="shared" si="2"/>
        <v>12</v>
      </c>
      <c r="W5" s="88" t="str">
        <f t="shared" si="2"/>
        <v>13</v>
      </c>
      <c r="X5" s="88" t="str">
        <f t="shared" si="2"/>
        <v>13</v>
      </c>
      <c r="Y5" s="88" t="str">
        <f t="shared" si="2"/>
        <v>14</v>
      </c>
      <c r="Z5" s="88" t="str">
        <f t="shared" si="2"/>
        <v>14</v>
      </c>
      <c r="AA5" s="88" t="str">
        <f t="shared" si="2"/>
        <v>14</v>
      </c>
    </row>
    <row r="6" spans="2:27" x14ac:dyDescent="0.25">
      <c r="B6" s="71" t="s">
        <v>82</v>
      </c>
      <c r="C6" s="88">
        <f>C4*C2</f>
        <v>69.400000000000006</v>
      </c>
      <c r="D6" s="88">
        <f t="shared" ref="D6:W6" si="3">D4*D2</f>
        <v>72.2</v>
      </c>
      <c r="E6" s="88">
        <f t="shared" si="3"/>
        <v>33.299999999999997</v>
      </c>
      <c r="F6" s="88">
        <f t="shared" si="3"/>
        <v>92.6</v>
      </c>
      <c r="G6" s="88">
        <f t="shared" si="3"/>
        <v>26.9</v>
      </c>
      <c r="H6" s="88">
        <f t="shared" si="3"/>
        <v>98.2</v>
      </c>
      <c r="I6" s="88">
        <f t="shared" si="3"/>
        <v>22.2</v>
      </c>
      <c r="J6" s="88">
        <f t="shared" si="3"/>
        <v>79.599999999999994</v>
      </c>
      <c r="K6" s="88">
        <f t="shared" si="3"/>
        <v>25.9</v>
      </c>
      <c r="L6" s="88">
        <f t="shared" si="3"/>
        <v>90.8</v>
      </c>
      <c r="M6" s="88">
        <f t="shared" si="3"/>
        <v>44.4</v>
      </c>
      <c r="N6" s="88">
        <f t="shared" si="3"/>
        <v>57.4</v>
      </c>
      <c r="O6" s="88">
        <f t="shared" si="3"/>
        <v>72.2</v>
      </c>
      <c r="P6" s="88">
        <f t="shared" si="3"/>
        <v>44.4</v>
      </c>
      <c r="Q6" s="88">
        <f t="shared" si="3"/>
        <v>41.7</v>
      </c>
      <c r="R6" s="88">
        <f t="shared" si="3"/>
        <v>63</v>
      </c>
      <c r="S6" s="88">
        <f t="shared" si="3"/>
        <v>36.1</v>
      </c>
      <c r="T6" s="88">
        <f t="shared" si="3"/>
        <v>76</v>
      </c>
      <c r="U6" s="88">
        <f t="shared" si="3"/>
        <v>21.3</v>
      </c>
      <c r="V6" s="88">
        <f t="shared" si="3"/>
        <v>48.2</v>
      </c>
      <c r="W6" s="88">
        <f t="shared" si="3"/>
        <v>30.6</v>
      </c>
      <c r="X6" s="88">
        <f t="shared" ref="X6:AA6" si="4">X4*X2</f>
        <v>79.599999999999994</v>
      </c>
      <c r="Y6" s="88">
        <f t="shared" si="4"/>
        <v>15.7</v>
      </c>
      <c r="Z6" s="88">
        <f t="shared" si="4"/>
        <v>27.8</v>
      </c>
      <c r="AA6" s="88">
        <f t="shared" si="4"/>
        <v>55.5</v>
      </c>
    </row>
    <row r="7" spans="2:27" x14ac:dyDescent="0.25">
      <c r="C7" s="55" t="s">
        <v>148</v>
      </c>
    </row>
    <row r="8" spans="2:27" x14ac:dyDescent="0.25">
      <c r="C8" s="55" t="s">
        <v>75</v>
      </c>
      <c r="D8" s="55" t="s">
        <v>74</v>
      </c>
    </row>
    <row r="9" spans="2:27" ht="21" x14ac:dyDescent="0.35">
      <c r="F9" s="80" t="str">
        <f>IF(COUNTIF(C2:W2,"")=0,"","Введите уровень успешности каждого задания")</f>
        <v/>
      </c>
    </row>
    <row r="10" spans="2:27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27" ht="63" x14ac:dyDescent="0.25">
      <c r="B11" s="77">
        <f>АнализКл!B11</f>
        <v>1</v>
      </c>
      <c r="C11" s="86" t="str">
        <f>АнализКл!C11</f>
        <v xml:space="preserve">Методы, применяемые в селекции, биотехнологии, уровни организации и процессы, протекающие на различных уровнях </v>
      </c>
      <c r="D11" s="82" t="str">
        <f>АнализКл!D11</f>
        <v>1.2</v>
      </c>
      <c r="E11" s="87" t="str">
        <f>АнализКл!E11</f>
        <v>2.1.1</v>
      </c>
      <c r="F11" s="78" t="str">
        <f>АнализКл!F11</f>
        <v>Б</v>
      </c>
      <c r="G11" s="66">
        <f>АнализКл!G11</f>
        <v>1</v>
      </c>
      <c r="H11" s="83">
        <f>IF(I11="","",I11*G11)</f>
        <v>0.69400000000000006</v>
      </c>
      <c r="I11" s="79">
        <f t="shared" ref="I11:I24" si="5">IF(COUNTIFS($C$5:$AA$5,$B11,$C$2:$AA$2,"")=0,SUMIFS($C$6:$AA$6,$C$5:$AA$5,$B11)/$G11/100,"")</f>
        <v>0.69400000000000006</v>
      </c>
      <c r="J11" s="78" t="str">
        <f t="shared" ref="J11:J24" si="6">IF(I11="",$F$9,IF(I11&gt;=$A$31,$C$31,IF(I11&gt;=$A$30,$C$30,IF(I11&gt;=$A$29,$C$29,IF(I11&gt;=$A$28,$C$28,$C$27)))))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27" ht="47.25" x14ac:dyDescent="0.25">
      <c r="B12" s="77">
        <f>АнализКл!B12</f>
        <v>2</v>
      </c>
      <c r="C12" s="86" t="str">
        <f>АнализКл!C12</f>
        <v xml:space="preserve">Определение хромосомного набора саматических и половых клеток, нуклеотидного состава ДНК </v>
      </c>
      <c r="D12" s="82" t="str">
        <f>АнализКл!D12</f>
        <v>2.7</v>
      </c>
      <c r="E12" s="87" t="str">
        <f>АнализКл!E12</f>
        <v>2.1.4</v>
      </c>
      <c r="F12" s="78" t="str">
        <f>АнализКл!F12</f>
        <v>Б</v>
      </c>
      <c r="G12" s="66">
        <f>АнализКл!G12</f>
        <v>1</v>
      </c>
      <c r="H12" s="83">
        <f t="shared" ref="H12:H22" si="7">IF(I12="","",I12*G12)</f>
        <v>0.72199999999999998</v>
      </c>
      <c r="I12" s="79">
        <f t="shared" si="5"/>
        <v>0.72199999999999998</v>
      </c>
      <c r="J12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27" ht="31.5" x14ac:dyDescent="0.25">
      <c r="B13" s="77">
        <f>АнализКл!B13</f>
        <v>3</v>
      </c>
      <c r="C13" s="85" t="str">
        <f>АнализКл!C13</f>
        <v xml:space="preserve">Характеристика процесса биосинтеза, энергетического обмена </v>
      </c>
      <c r="D13" s="82" t="str">
        <f>АнализКл!D13</f>
        <v>2.5</v>
      </c>
      <c r="E13" s="87" t="str">
        <f>АнализКл!E13</f>
        <v>1.3.1</v>
      </c>
      <c r="F13" s="78" t="str">
        <f>АнализКл!F13</f>
        <v>П</v>
      </c>
      <c r="G13" s="66">
        <f>АнализКл!G13</f>
        <v>2</v>
      </c>
      <c r="H13" s="83">
        <f t="shared" si="7"/>
        <v>1.2589999999999999</v>
      </c>
      <c r="I13" s="79">
        <f t="shared" si="5"/>
        <v>0.62949999999999995</v>
      </c>
      <c r="J13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27" ht="31.5" x14ac:dyDescent="0.25">
      <c r="B14" s="77">
        <f>АнализКл!B14</f>
        <v>4</v>
      </c>
      <c r="C14" s="85" t="str">
        <f>АнализКл!C14</f>
        <v xml:space="preserve">Фазы фотосинтеза сравнение митоза и мейоза </v>
      </c>
      <c r="D14" s="82" t="str">
        <f>АнализКл!D14</f>
        <v>2.5</v>
      </c>
      <c r="E14" s="87" t="str">
        <f>АнализКл!E14</f>
        <v>2.7.2</v>
      </c>
      <c r="F14" s="78" t="str">
        <f>АнализКл!F14</f>
        <v>П</v>
      </c>
      <c r="G14" s="66">
        <f>АнализКл!G14</f>
        <v>2</v>
      </c>
      <c r="H14" s="83">
        <f t="shared" si="7"/>
        <v>1.2509999999999999</v>
      </c>
      <c r="I14" s="79">
        <f t="shared" si="5"/>
        <v>0.62549999999999994</v>
      </c>
      <c r="J14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27" ht="15.75" x14ac:dyDescent="0.25">
      <c r="B15" s="77">
        <f>АнализКл!B15</f>
        <v>5</v>
      </c>
      <c r="C15" s="85" t="str">
        <f>АнализКл!C15</f>
        <v xml:space="preserve">Циклы развития растений </v>
      </c>
      <c r="D15" s="82" t="str">
        <f>АнализКл!D15</f>
        <v>4.4</v>
      </c>
      <c r="E15" s="87" t="str">
        <f>АнализКл!E15</f>
        <v>2.6.2</v>
      </c>
      <c r="F15" s="78" t="str">
        <f>АнализКл!F15</f>
        <v>П</v>
      </c>
      <c r="G15" s="66">
        <f>АнализКл!G15</f>
        <v>2</v>
      </c>
      <c r="H15" s="83">
        <f t="shared" si="7"/>
        <v>1.018</v>
      </c>
      <c r="I15" s="79">
        <f t="shared" si="5"/>
        <v>0.50900000000000001</v>
      </c>
      <c r="J15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27" ht="63" x14ac:dyDescent="0.25">
      <c r="B16" s="77">
        <f>АнализКл!B16</f>
        <v>6</v>
      </c>
      <c r="C16" s="85" t="str">
        <f>АнализКл!C16</f>
        <v xml:space="preserve">Сопоставление особенностей строения и функционирование организмов разных царств (папоротники и голосеменные круглые, кольчатые и плоские черви) </v>
      </c>
      <c r="D16" s="82" t="str">
        <f>АнализКл!D16</f>
        <v>4.4</v>
      </c>
      <c r="E16" s="87" t="str">
        <f>АнализКл!E16</f>
        <v>2.7.2</v>
      </c>
      <c r="F16" s="78" t="str">
        <f>АнализКл!F16</f>
        <v>П</v>
      </c>
      <c r="G16" s="66">
        <f>АнализКл!G16</f>
        <v>2</v>
      </c>
      <c r="H16" s="83">
        <f t="shared" si="7"/>
        <v>1.1669999999999998</v>
      </c>
      <c r="I16" s="79">
        <f t="shared" si="5"/>
        <v>0.58349999999999991</v>
      </c>
      <c r="J16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63" x14ac:dyDescent="0.25">
      <c r="B17" s="77">
        <f>АнализКл!B17</f>
        <v>7</v>
      </c>
      <c r="C17" s="85" t="str">
        <f>АнализКл!C17</f>
        <v>Работа с текстом по описанию образа жизни моллюсков, плоских червей и млекопитающих и жизнедеятельности человека</v>
      </c>
      <c r="D17" s="82" t="str">
        <f>АнализКл!D17</f>
        <v>4.5</v>
      </c>
      <c r="E17" s="87" t="str">
        <f>АнализКл!E17</f>
        <v>2.7.3</v>
      </c>
      <c r="F17" s="78" t="str">
        <f>АнализКл!F17</f>
        <v>П</v>
      </c>
      <c r="G17" s="66">
        <f>АнализКл!G17</f>
        <v>2</v>
      </c>
      <c r="H17" s="83">
        <f t="shared" si="7"/>
        <v>1.018</v>
      </c>
      <c r="I17" s="79">
        <f t="shared" si="5"/>
        <v>0.50900000000000001</v>
      </c>
      <c r="J17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31.5" x14ac:dyDescent="0.25">
      <c r="B18" s="77">
        <f>АнализКл!B18</f>
        <v>8</v>
      </c>
      <c r="C18" s="85" t="str">
        <f>АнализКл!C18</f>
        <v>Нервная система человека. Нейрогуморальная регуляция</v>
      </c>
      <c r="D18" s="82" t="str">
        <f>АнализКл!D18</f>
        <v>5.4</v>
      </c>
      <c r="E18" s="87" t="str">
        <f>АнализКл!E18</f>
        <v>1.5</v>
      </c>
      <c r="F18" s="78" t="str">
        <f>АнализКл!F18</f>
        <v>Б</v>
      </c>
      <c r="G18" s="66">
        <f>АнализКл!G18</f>
        <v>1</v>
      </c>
      <c r="H18" s="83">
        <f t="shared" si="7"/>
        <v>0.72199999999999998</v>
      </c>
      <c r="I18" s="79">
        <f t="shared" si="5"/>
        <v>0.72199999999999998</v>
      </c>
      <c r="J18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31.5" x14ac:dyDescent="0.25">
      <c r="B19" s="77">
        <f>АнализКл!B19</f>
        <v>9</v>
      </c>
      <c r="C19" s="85" t="str">
        <f>АнализКл!C19</f>
        <v xml:space="preserve">Анализаторы В.Н.Д. Особенности психики человека </v>
      </c>
      <c r="D19" s="82" t="str">
        <f>АнализКл!D19</f>
        <v>5.5</v>
      </c>
      <c r="E19" s="87" t="str">
        <f>АнализКл!E19</f>
        <v>1.5</v>
      </c>
      <c r="F19" s="78" t="str">
        <f>АнализКл!F19</f>
        <v>Б</v>
      </c>
      <c r="G19" s="66">
        <f>АнализКл!G19</f>
        <v>1</v>
      </c>
      <c r="H19" s="83">
        <f t="shared" si="7"/>
        <v>0.44400000000000001</v>
      </c>
      <c r="I19" s="79">
        <f t="shared" si="5"/>
        <v>0.44400000000000001</v>
      </c>
      <c r="J19" s="78" t="str">
        <f t="shared" si="6"/>
        <v>Данный элемент содержания усвоен на низком уровне. Требуется коррекция.</v>
      </c>
    </row>
    <row r="20" spans="1:10" ht="31.5" x14ac:dyDescent="0.25">
      <c r="B20" s="77">
        <f>АнализКл!B20</f>
        <v>10</v>
      </c>
      <c r="C20" s="85" t="str">
        <f>АнализКл!C20</f>
        <v xml:space="preserve">Доказательства эволюции (дивергенция, конвергенция, атавизмы, рудименты и.т.д </v>
      </c>
      <c r="D20" s="82" t="str">
        <f>АнализКл!D20</f>
        <v>6.2</v>
      </c>
      <c r="E20" s="87" t="str">
        <f>АнализКл!E20</f>
        <v>2.2.2</v>
      </c>
      <c r="F20" s="78" t="str">
        <f>АнализКл!F20</f>
        <v>П</v>
      </c>
      <c r="G20" s="66">
        <f>АнализКл!G20</f>
        <v>2</v>
      </c>
      <c r="H20" s="83">
        <f t="shared" si="7"/>
        <v>1.0469999999999999</v>
      </c>
      <c r="I20" s="79">
        <f t="shared" si="5"/>
        <v>0.52349999999999997</v>
      </c>
      <c r="J20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1" spans="1:10" ht="31.5" x14ac:dyDescent="0.25">
      <c r="B21" s="77">
        <f>АнализКл!B21</f>
        <v>11</v>
      </c>
      <c r="C21" s="85" t="str">
        <f>АнализКл!C21</f>
        <v xml:space="preserve">Вид, его критерии. Образование новых видов </v>
      </c>
      <c r="D21" s="82" t="str">
        <f>АнализКл!D21</f>
        <v>6.1</v>
      </c>
      <c r="E21" s="87" t="str">
        <f>АнализКл!E21</f>
        <v>1.1.1</v>
      </c>
      <c r="F21" s="78" t="str">
        <f>АнализКл!F21</f>
        <v>П</v>
      </c>
      <c r="G21" s="66">
        <f>АнализКл!G21</f>
        <v>2</v>
      </c>
      <c r="H21" s="83">
        <f t="shared" si="7"/>
        <v>1.121</v>
      </c>
      <c r="I21" s="79">
        <f t="shared" si="5"/>
        <v>0.5605</v>
      </c>
      <c r="J21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2" spans="1:10" ht="15.75" x14ac:dyDescent="0.25">
      <c r="B22" s="77">
        <f>АнализКл!B22</f>
        <v>12</v>
      </c>
      <c r="C22" s="85" t="str">
        <f>АнализКл!C22</f>
        <v xml:space="preserve">Круговорот азота О2  и С </v>
      </c>
      <c r="D22" s="82" t="str">
        <f>АнализКл!D22</f>
        <v>7.1</v>
      </c>
      <c r="E22" s="87" t="str">
        <f>АнализКл!E22</f>
        <v>2.1.6</v>
      </c>
      <c r="F22" s="78" t="str">
        <f>АнализКл!F22</f>
        <v>П</v>
      </c>
      <c r="G22" s="66">
        <f>АнализКл!G22</f>
        <v>2</v>
      </c>
      <c r="H22" s="83">
        <f t="shared" si="7"/>
        <v>0.69499999999999995</v>
      </c>
      <c r="I22" s="79">
        <f t="shared" si="5"/>
        <v>0.34749999999999998</v>
      </c>
      <c r="J22" s="78" t="str">
        <f t="shared" si="6"/>
        <v>Данный элемент содержания усвоен на низком уровне. Требуется коррекция.</v>
      </c>
    </row>
    <row r="23" spans="1:10" ht="31.5" x14ac:dyDescent="0.25">
      <c r="B23" s="77">
        <f>АнализКл!B23</f>
        <v>13</v>
      </c>
      <c r="C23" s="85" t="str">
        <f>АнализКл!C23</f>
        <v xml:space="preserve">Биосфера и ее границы. Свойства живого вещества </v>
      </c>
      <c r="D23" s="82" t="str">
        <f>АнализКл!D23</f>
        <v>9.1</v>
      </c>
      <c r="E23" s="87" t="str">
        <f>АнализКл!E23</f>
        <v>2.1.6; 2.1.7</v>
      </c>
      <c r="F23" s="78" t="str">
        <f>АнализКл!F23</f>
        <v>П</v>
      </c>
      <c r="G23" s="66">
        <f>АнализКл!G23</f>
        <v>2</v>
      </c>
      <c r="H23" s="83">
        <f t="shared" ref="H23:H24" si="8">IF(I23="","",I23*G23)</f>
        <v>1.1019999999999999</v>
      </c>
      <c r="I23" s="79">
        <f t="shared" si="5"/>
        <v>0.55099999999999993</v>
      </c>
      <c r="J23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4" spans="1:10" ht="31.5" x14ac:dyDescent="0.25">
      <c r="B24" s="77">
        <f>АнализКл!B24</f>
        <v>14</v>
      </c>
      <c r="C24" s="85" t="str">
        <f>АнализКл!C24</f>
        <v xml:space="preserve">Решение генетических задач (сцепленное с полом и дигибридное скрещивание) </v>
      </c>
      <c r="D24" s="82" t="str">
        <f>АнализКл!D24</f>
        <v>2.3</v>
      </c>
      <c r="E24" s="87" t="str">
        <f>АнализКл!E24</f>
        <v>2.1.4</v>
      </c>
      <c r="F24" s="78" t="str">
        <f>АнализКл!F24</f>
        <v>В</v>
      </c>
      <c r="G24" s="66">
        <f>АнализКл!G24</f>
        <v>3</v>
      </c>
      <c r="H24" s="83">
        <f t="shared" si="8"/>
        <v>0.99</v>
      </c>
      <c r="I24" s="79">
        <f t="shared" si="5"/>
        <v>0.33</v>
      </c>
      <c r="J24" s="78" t="str">
        <f t="shared" si="6"/>
        <v>Данный элемент содержания усвоен на низком уровне. Требуется коррекция.</v>
      </c>
    </row>
    <row r="26" spans="1:10" ht="15.75" x14ac:dyDescent="0.25">
      <c r="A26" s="72" t="s">
        <v>79</v>
      </c>
      <c r="B26" s="72" t="s">
        <v>78</v>
      </c>
      <c r="C26" s="73" t="s">
        <v>68</v>
      </c>
    </row>
    <row r="27" spans="1:10" ht="15.75" x14ac:dyDescent="0.25">
      <c r="A27" s="74">
        <v>0</v>
      </c>
      <c r="B27" s="74">
        <f>A28-0.01</f>
        <v>0.28999999999999998</v>
      </c>
      <c r="C27" s="75" t="s">
        <v>69</v>
      </c>
    </row>
    <row r="28" spans="1:10" ht="15.75" x14ac:dyDescent="0.25">
      <c r="A28" s="74">
        <v>0.3</v>
      </c>
      <c r="B28" s="74">
        <f t="shared" ref="B28:B30" si="9">A29-0.01</f>
        <v>0.49</v>
      </c>
      <c r="C28" s="75" t="s">
        <v>70</v>
      </c>
    </row>
    <row r="29" spans="1:10" ht="15.75" x14ac:dyDescent="0.25">
      <c r="A29" s="74">
        <v>0.5</v>
      </c>
      <c r="B29" s="74">
        <f t="shared" si="9"/>
        <v>0.69</v>
      </c>
      <c r="C29" s="75" t="s">
        <v>84</v>
      </c>
    </row>
    <row r="30" spans="1:10" ht="15.75" x14ac:dyDescent="0.25">
      <c r="A30" s="74">
        <v>0.7</v>
      </c>
      <c r="B30" s="74">
        <f t="shared" si="9"/>
        <v>0.89</v>
      </c>
      <c r="C30" s="75" t="s">
        <v>71</v>
      </c>
    </row>
    <row r="31" spans="1:10" ht="15.75" x14ac:dyDescent="0.25">
      <c r="A31" s="74">
        <v>0.9</v>
      </c>
      <c r="B31" s="74">
        <v>1</v>
      </c>
      <c r="C31" s="75" t="s">
        <v>72</v>
      </c>
    </row>
  </sheetData>
  <sheetProtection algorithmName="SHA-512" hashValue="DflD/LqxGsZNVUP/aTYPMKv+Su9MnU09d+s6BlxQq2ddOrazgMS6kxpPOKOrjOdB9KnJSzmz8vaGp+n7hiE+lw==" saltValue="Qn+6zaUO0pt3petKebqW2w==" spinCount="100000" sheet="1" objects="1" scenarios="1" formatRows="0"/>
  <mergeCells count="1">
    <mergeCell ref="C1:N1"/>
  </mergeCells>
  <conditionalFormatting sqref="A27:C28 J11:J24">
    <cfRule type="expression" dxfId="0" priority="1786">
      <formula>$I11&lt;$A$29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2018-01-29T06:37:50Z</cp:lastPrinted>
  <dcterms:created xsi:type="dcterms:W3CDTF">2006-09-28T05:33:49Z</dcterms:created>
  <dcterms:modified xsi:type="dcterms:W3CDTF">2018-01-29T06:38:32Z</dcterms:modified>
</cp:coreProperties>
</file>