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АнализКл!$A$7:$J$27</definedName>
    <definedName name="_xlnm.Print_Area" localSheetId="3">АнализОО!$A$7:$K$27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S4" i="26" l="1"/>
  <c r="T4" i="26"/>
  <c r="U4" i="26"/>
  <c r="S5" i="26"/>
  <c r="T5" i="26"/>
  <c r="U5" i="26"/>
  <c r="S6" i="26"/>
  <c r="T6" i="26"/>
  <c r="U6" i="26"/>
  <c r="C4" i="26"/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B12" i="26"/>
  <c r="B13" i="26"/>
  <c r="B14" i="26"/>
  <c r="B15" i="26"/>
  <c r="B16" i="26"/>
  <c r="B17" i="26"/>
  <c r="B18" i="26"/>
  <c r="B19" i="26"/>
  <c r="B20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P4" i="26"/>
  <c r="P6" i="26" s="1"/>
  <c r="Q4" i="26"/>
  <c r="Q6" i="26" s="1"/>
  <c r="R4" i="26"/>
  <c r="R6" i="26" s="1"/>
  <c r="I20" i="26"/>
  <c r="I18" i="25"/>
  <c r="H18" i="25" s="1"/>
  <c r="I19" i="25"/>
  <c r="H19" i="25" s="1"/>
  <c r="I20" i="25"/>
  <c r="H20" i="25" s="1"/>
  <c r="I14" i="26" l="1"/>
  <c r="I16" i="26"/>
  <c r="I19" i="26"/>
  <c r="I17" i="26"/>
  <c r="I13" i="26"/>
  <c r="I12" i="26"/>
  <c r="I15" i="26"/>
  <c r="H20" i="26" l="1"/>
  <c r="H19" i="26"/>
  <c r="H18" i="26"/>
  <c r="H17" i="26"/>
  <c r="H16" i="26"/>
  <c r="H15" i="26"/>
  <c r="H14" i="26"/>
  <c r="H13" i="26"/>
  <c r="H12" i="26"/>
  <c r="C6" i="26"/>
  <c r="I11" i="26" s="1"/>
  <c r="H11" i="26" s="1"/>
  <c r="I17" i="25" l="1"/>
  <c r="H17" i="25" s="1"/>
  <c r="I16" i="25"/>
  <c r="I15" i="25"/>
  <c r="H15" i="25" s="1"/>
  <c r="I14" i="25"/>
  <c r="H14" i="25" s="1"/>
  <c r="I13" i="25"/>
  <c r="H13" i="25" s="1"/>
  <c r="I12" i="25"/>
  <c r="H12" i="25" s="1"/>
  <c r="I11" i="25"/>
  <c r="H11" i="25" s="1"/>
  <c r="H16" i="25" l="1"/>
  <c r="F9" i="26"/>
  <c r="F9" i="25"/>
  <c r="J16" i="25" s="1"/>
  <c r="J15" i="25" l="1"/>
  <c r="J20" i="25"/>
  <c r="J19" i="25"/>
  <c r="J18" i="25"/>
  <c r="J12" i="26"/>
  <c r="J14" i="26"/>
  <c r="J11" i="26"/>
  <c r="J18" i="26"/>
  <c r="J13" i="26"/>
  <c r="J20" i="26"/>
  <c r="J15" i="26"/>
  <c r="J16" i="26"/>
  <c r="J17" i="26"/>
  <c r="J19" i="26"/>
  <c r="J12" i="25"/>
  <c r="J13" i="25"/>
  <c r="J17" i="25"/>
  <c r="J14" i="25"/>
  <c r="J11" i="25"/>
  <c r="B26" i="26"/>
  <c r="B25" i="26"/>
  <c r="B24" i="26"/>
  <c r="B23" i="26"/>
  <c r="B24" i="25"/>
  <c r="B25" i="25"/>
  <c r="B26" i="25"/>
  <c r="B23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<sst xmlns="http://schemas.openxmlformats.org/spreadsheetml/2006/main" count="211" uniqueCount="138">
  <si>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</si>
  <si>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</si>
  <si>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</si>
  <si>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</si>
  <si>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</si>
  <si>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</si>
  <si>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</si>
  <si>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</si>
  <si>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</si>
  <si>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</si>
  <si>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</si>
  <si>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</si>
  <si>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</si>
  <si>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</si>
  <si>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</si>
  <si>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</si>
  <si>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</si>
  <si>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</si>
  <si>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</si>
  <si>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</si>
  <si>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</si>
  <si>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</si>
  <si>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</si>
  <si>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</si>
  <si>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</si>
  <si>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</si>
  <si>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</si>
  <si>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</si>
  <si>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</si>
  <si>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</si>
  <si>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</si>
  <si>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</si>
  <si>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</si>
  <si>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</si>
  <si>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</si>
  <si>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</si>
  <si>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</si>
  <si>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</si>
  <si>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</si>
  <si>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</si>
  <si>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</si>
  <si>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</si>
  <si>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</si>
  <si>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</si>
  <si>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</si>
  <si>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</si>
  <si>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</si>
  <si>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</si>
  <si>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</si>
  <si>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</si>
  <si>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</si>
  <si>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</si>
  <si>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</si>
  <si>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</si>
  <si>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</si>
  <si>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</si>
  <si>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</si>
  <si>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</si>
  <si>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</si>
  <si>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</si>
  <si>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</si>
  <si>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</si>
  <si>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</si>
  <si>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</si>
  <si>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</si>
  <si>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</si>
  <si>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</si>
  <si>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</si>
  <si>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</si>
  <si>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</si>
  <si>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</si>
  <si>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</si>
  <si>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</si>
  <si>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</si>
  <si>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</si>
  <si>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</si>
  <si>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</si>
  <si>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</si>
  <si>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</si>
  <si>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</si>
  <si>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</si>
  <si>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</si>
  <si>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</si>
  <si>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</si>
  <si>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</si>
  <si>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3
1 б</t>
  </si>
  <si>
    <t>3
2 б</t>
  </si>
  <si>
    <t>4
1 б</t>
  </si>
  <si>
    <t>4
2 б</t>
  </si>
  <si>
    <t>5
1 б</t>
  </si>
  <si>
    <t>5
2 б</t>
  </si>
  <si>
    <t>6
1 б</t>
  </si>
  <si>
    <t>6
2 б</t>
  </si>
  <si>
    <t>7
1 б</t>
  </si>
  <si>
    <t>7
2 б</t>
  </si>
  <si>
    <t>10
1 б</t>
  </si>
  <si>
    <t>10
2 б</t>
  </si>
  <si>
    <t>Код контролируемого элемента</t>
  </si>
  <si>
    <t>Код проверяемого умения</t>
  </si>
  <si>
    <t>Б</t>
  </si>
  <si>
    <t>2.7</t>
  </si>
  <si>
    <t>П</t>
  </si>
  <si>
    <t>2.3</t>
  </si>
  <si>
    <t>В</t>
  </si>
  <si>
    <t>Биология как наука. Методы научного познания. Уровни организации живого.</t>
  </si>
  <si>
    <t>Генетическая информация в клетке. Хромосомный набор соматических и половых клеток.</t>
  </si>
  <si>
    <t>Клетка как биологическая система. Строение клетки.</t>
  </si>
  <si>
    <t>Клетка как биологическая система. Строение клетки, метаболизм. Жизненный цикл клетки.</t>
  </si>
  <si>
    <t>Организм как биологическая система.</t>
  </si>
  <si>
    <t>Многообразие организмов. Бактерии, Грибы, Растения, Животные, Вирусы.</t>
  </si>
  <si>
    <t>Организм человека. Ткани. Строение и жизнедеятельность органов и систем органов.</t>
  </si>
  <si>
    <t>Эволюция живой природы. Происхождение человека.</t>
  </si>
  <si>
    <t>Экосистемы и присущие им закономерности.</t>
  </si>
  <si>
    <t>Решение задач по генетике</t>
  </si>
  <si>
    <t>1.1.1 1.4</t>
  </si>
  <si>
    <t>1.2.1</t>
  </si>
  <si>
    <t>1.3.1 1.3.2 2.2.1 2.7.2 2.7.3</t>
  </si>
  <si>
    <t>1.3.3 1.4 2.1.4</t>
  </si>
  <si>
    <t>1.2.3 2.5.3</t>
  </si>
  <si>
    <t>1.5 2.1.8</t>
  </si>
  <si>
    <t>1.1.2 1.1.3 1.4 2.2.2</t>
  </si>
  <si>
    <t>1.3.6 2.9.3</t>
  </si>
  <si>
    <t>3.5</t>
  </si>
  <si>
    <t>7.1 7.3 7.4</t>
  </si>
  <si>
    <t>6.3 6.4 6.5</t>
  </si>
  <si>
    <t>5.1 5.2 5.3 5.5</t>
  </si>
  <si>
    <t>4.2-4.4 4.7</t>
  </si>
  <si>
    <t>3.3 3.4 3.6</t>
  </si>
  <si>
    <t>2.5 2.7</t>
  </si>
  <si>
    <t>2.4</t>
  </si>
  <si>
    <t>1.1 1.2 3.4</t>
  </si>
  <si>
    <t>8
1 б</t>
  </si>
  <si>
    <t>8
2 б</t>
  </si>
  <si>
    <t>9
1 б</t>
  </si>
  <si>
    <t>9
2 б</t>
  </si>
  <si>
    <t>10
3 б</t>
  </si>
  <si>
    <t>КДР по биологии 21.12.2018 г. (11 кл.)</t>
  </si>
  <si>
    <t>сош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</si>
</sst>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1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3" fillId="8" borderId="34" xfId="3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 vertical="center"/>
    </xf>
    <xf numFmtId="0" fontId="20" fillId="0" borderId="12" xfId="0" applyFont="1" applyFill="1" applyBorder="1" applyAlignment="1" applyProtection="1">
      <alignment horizontal="center" vertical="center" wrapText="1"/>
      <protection hidden="1"/>
    </xf>
    <xf numFmtId="0" fontId="20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8">
    <dxf>
      <fill>
        <patternFill>
          <bgColor theme="6" tint="0.39994506668294322"/>
        </patternFill>
      </fill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100" t="e">
        <f>#REF!</f>
        <v>#REF!</v>
      </c>
      <c r="B1" s="101"/>
      <c r="C1" s="102"/>
      <c r="D1" s="39" t="s">
        <v>54</v>
      </c>
      <c r="E1" s="31"/>
      <c r="F1" s="103" t="e">
        <f>#REF!</f>
        <v>#REF!</v>
      </c>
      <c r="G1" s="104"/>
      <c r="H1" s="105" t="s">
        <v>51</v>
      </c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106" t="s">
        <v>49</v>
      </c>
      <c r="C3" s="108" t="s">
        <v>48</v>
      </c>
      <c r="D3" s="95" t="s">
        <v>55</v>
      </c>
      <c r="E3" s="97" t="s">
        <v>50</v>
      </c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 t="s">
        <v>57</v>
      </c>
      <c r="W3" s="99"/>
      <c r="X3" s="99"/>
      <c r="Y3" s="99"/>
      <c r="Z3" s="98" t="s">
        <v>59</v>
      </c>
      <c r="AA3" s="99"/>
      <c r="AB3" s="99"/>
      <c r="AC3" s="99"/>
      <c r="AD3" s="93" t="s">
        <v>58</v>
      </c>
    </row>
    <row r="4" spans="1:30" ht="16.5" thickBot="1" x14ac:dyDescent="0.3">
      <c r="A4" s="98"/>
      <c r="B4" s="107"/>
      <c r="C4" s="109"/>
      <c r="D4" s="9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7" priority="2">
      <formula>AND($C5&lt;&gt;0,$AD5&lt;&gt;100)</formula>
    </cfRule>
  </conditionalFormatting>
  <conditionalFormatting sqref="G5:H48 N5:Q48 V5:Y48">
    <cfRule type="cellIs" dxfId="16" priority="12" operator="greaterThan">
      <formula>#REF!</formula>
    </cfRule>
  </conditionalFormatting>
  <conditionalFormatting sqref="B5:B48">
    <cfRule type="cellIs" dxfId="15" priority="10" stopIfTrue="1" operator="lessThan">
      <formula>#REF!</formula>
    </cfRule>
  </conditionalFormatting>
  <conditionalFormatting sqref="E5:F48">
    <cfRule type="expression" dxfId="14" priority="90">
      <formula>IF(SUM(#REF!)&gt;#REF!,1)</formula>
    </cfRule>
  </conditionalFormatting>
  <conditionalFormatting sqref="G49:H54 N49:Q54 V49:Y54">
    <cfRule type="cellIs" dxfId="13" priority="125" operator="greaterThan">
      <formula>#REF!</formula>
    </cfRule>
  </conditionalFormatting>
  <conditionalFormatting sqref="B49:B54">
    <cfRule type="cellIs" dxfId="12" priority="131" stopIfTrue="1" operator="lessThan">
      <formula>#REF!</formula>
    </cfRule>
  </conditionalFormatting>
  <conditionalFormatting sqref="E49:F54">
    <cfRule type="expression" dxfId="11" priority="133">
      <formula>IF(SUM(#REF!)&gt;#REF!,1)</formula>
    </cfRule>
  </conditionalFormatting>
  <conditionalFormatting sqref="I49:M54">
    <cfRule type="expression" dxfId="10" priority="135">
      <formula>IF(SUM(#REF!)&gt;#REF!,1)</formula>
    </cfRule>
  </conditionalFormatting>
  <conditionalFormatting sqref="R49:U54">
    <cfRule type="expression" dxfId="9" priority="137">
      <formula>IF(SUM(#REF!)&gt;#REF!,1)</formula>
    </cfRule>
  </conditionalFormatting>
  <conditionalFormatting sqref="C49:D54">
    <cfRule type="expression" dxfId="8" priority="139" stopIfTrue="1">
      <formula>IF(AND(SUM(#REF!)&lt;&gt;#REF!,NOT(ISBLANK(#REF!))),1)</formula>
    </cfRule>
  </conditionalFormatting>
  <conditionalFormatting sqref="V49:Y54">
    <cfRule type="expression" dxfId="7" priority="141">
      <formula>SUM(#REF!)&gt;#REF!</formula>
    </cfRule>
  </conditionalFormatting>
  <conditionalFormatting sqref="I5:M48">
    <cfRule type="expression" dxfId="6" priority="272">
      <formula>IF(SUM(#REF!)&gt;#REF!,1)</formula>
    </cfRule>
  </conditionalFormatting>
  <conditionalFormatting sqref="R5:U48">
    <cfRule type="expression" dxfId="5" priority="1782">
      <formula>IF(SUM(#REF!)&gt;#REF!,1)</formula>
    </cfRule>
  </conditionalFormatting>
  <conditionalFormatting sqref="C5:D48">
    <cfRule type="expression" dxfId="4" priority="1784" stopIfTrue="1">
      <formula>IF(AND(SUM(#REF!)&lt;&gt;#REF!,NOT(ISBLANK(#REF!))),1)</formula>
    </cfRule>
  </conditionalFormatting>
  <conditionalFormatting sqref="V5:Y48">
    <cfRule type="expression" dxfId="3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L27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2" width="6.140625" customWidth="1"/>
  </cols>
  <sheetData>
    <row r="2" spans="2:12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2:12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</row>
    <row r="4" spans="2:12" x14ac:dyDescent="0.25">
      <c r="C4" s="84"/>
      <c r="D4" s="63"/>
      <c r="E4" s="63"/>
      <c r="F4" s="63"/>
      <c r="G4" s="63"/>
      <c r="H4" s="63"/>
      <c r="I4" s="63"/>
      <c r="J4" s="63"/>
      <c r="K4" s="63"/>
      <c r="L4" s="63"/>
    </row>
    <row r="5" spans="2:12" x14ac:dyDescent="0.25">
      <c r="C5" s="84"/>
      <c r="D5" s="63"/>
      <c r="E5" s="63"/>
      <c r="F5" s="63"/>
      <c r="G5" s="63"/>
      <c r="H5" s="63"/>
      <c r="I5" s="63"/>
      <c r="J5" s="63"/>
      <c r="K5" s="63"/>
      <c r="L5" s="63"/>
    </row>
    <row r="6" spans="2:12" x14ac:dyDescent="0.25">
      <c r="C6" s="84"/>
      <c r="D6" s="63"/>
      <c r="E6" s="63"/>
      <c r="F6" s="63"/>
      <c r="G6" s="63"/>
      <c r="H6" s="63"/>
      <c r="I6" s="63"/>
      <c r="J6" s="63"/>
      <c r="K6" s="63"/>
      <c r="L6" s="63"/>
    </row>
    <row r="7" spans="2:12" x14ac:dyDescent="0.25">
      <c r="C7" s="55" t="s">
        <v>136</v>
      </c>
      <c r="D7" s="63"/>
      <c r="E7" s="63"/>
      <c r="F7" s="63"/>
      <c r="G7" s="63"/>
      <c r="H7" s="63"/>
      <c r="I7" s="63"/>
      <c r="J7" s="63"/>
      <c r="K7" s="63"/>
      <c r="L7" s="63"/>
    </row>
    <row r="8" spans="2:12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2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2" ht="54" x14ac:dyDescent="0.25">
      <c r="B10" s="81" t="s">
        <v>60</v>
      </c>
      <c r="C10" s="68" t="s">
        <v>62</v>
      </c>
      <c r="D10" s="68" t="s">
        <v>97</v>
      </c>
      <c r="E10" s="68" t="s">
        <v>98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2" ht="31.5" x14ac:dyDescent="0.25">
      <c r="B11" s="65">
        <v>1</v>
      </c>
      <c r="C11" s="86" t="s">
        <v>104</v>
      </c>
      <c r="D11" s="82" t="s">
        <v>130</v>
      </c>
      <c r="E11" s="90" t="s">
        <v>114</v>
      </c>
      <c r="F11" s="78" t="s">
        <v>99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0" si="0">IF(I11="",$F$9,IF(I11&gt;=$A$27,$C$27,IF(I11&gt;=$A$26,$C$26,IF(I11&gt;=$A$25,$C$25,IF(I11&gt;=$A$24,$C$24,$C$23)))))</f>
        <v>Введите уровень успешности каждого задания</v>
      </c>
    </row>
    <row r="12" spans="2:12" ht="47.25" x14ac:dyDescent="0.25">
      <c r="B12" s="65">
        <v>2</v>
      </c>
      <c r="C12" s="86" t="s">
        <v>105</v>
      </c>
      <c r="D12" s="82" t="s">
        <v>100</v>
      </c>
      <c r="E12" s="87" t="s">
        <v>102</v>
      </c>
      <c r="F12" s="78" t="s">
        <v>99</v>
      </c>
      <c r="G12" s="66">
        <v>1</v>
      </c>
      <c r="H12" s="83" t="str">
        <f t="shared" ref="H12:H20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2" ht="31.5" x14ac:dyDescent="0.25">
      <c r="B13" s="65">
        <v>3</v>
      </c>
      <c r="C13" s="85" t="s">
        <v>106</v>
      </c>
      <c r="D13" s="82" t="s">
        <v>129</v>
      </c>
      <c r="E13" s="87" t="s">
        <v>115</v>
      </c>
      <c r="F13" s="78" t="s">
        <v>101</v>
      </c>
      <c r="G13" s="66">
        <v>2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2" ht="47.25" x14ac:dyDescent="0.25">
      <c r="B14" s="65">
        <v>4</v>
      </c>
      <c r="C14" s="85" t="s">
        <v>107</v>
      </c>
      <c r="D14" s="82" t="s">
        <v>128</v>
      </c>
      <c r="E14" s="87" t="s">
        <v>116</v>
      </c>
      <c r="F14" s="78" t="s">
        <v>101</v>
      </c>
      <c r="G14" s="66">
        <v>2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2" ht="15.75" x14ac:dyDescent="0.25">
      <c r="B15" s="65">
        <v>5</v>
      </c>
      <c r="C15" s="85" t="s">
        <v>108</v>
      </c>
      <c r="D15" s="82" t="s">
        <v>127</v>
      </c>
      <c r="E15" s="87" t="s">
        <v>117</v>
      </c>
      <c r="F15" s="78" t="s">
        <v>101</v>
      </c>
      <c r="G15" s="66">
        <v>2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2" ht="31.5" x14ac:dyDescent="0.25">
      <c r="B16" s="65">
        <v>6</v>
      </c>
      <c r="C16" s="85" t="s">
        <v>109</v>
      </c>
      <c r="D16" s="82" t="s">
        <v>126</v>
      </c>
      <c r="E16" s="87" t="s">
        <v>118</v>
      </c>
      <c r="F16" s="78" t="s">
        <v>101</v>
      </c>
      <c r="G16" s="66">
        <v>2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5" t="s">
        <v>110</v>
      </c>
      <c r="D17" s="82" t="s">
        <v>125</v>
      </c>
      <c r="E17" s="87" t="s">
        <v>119</v>
      </c>
      <c r="F17" s="78" t="s">
        <v>101</v>
      </c>
      <c r="G17" s="66">
        <v>2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5" t="s">
        <v>111</v>
      </c>
      <c r="D18" s="82" t="s">
        <v>124</v>
      </c>
      <c r="E18" s="87" t="s">
        <v>120</v>
      </c>
      <c r="F18" s="78" t="s">
        <v>101</v>
      </c>
      <c r="G18" s="66">
        <v>2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5" t="s">
        <v>112</v>
      </c>
      <c r="D19" s="82" t="s">
        <v>123</v>
      </c>
      <c r="E19" s="87" t="s">
        <v>121</v>
      </c>
      <c r="F19" s="78" t="s">
        <v>99</v>
      </c>
      <c r="G19" s="66">
        <v>2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15.75" x14ac:dyDescent="0.25">
      <c r="B20" s="65">
        <v>10</v>
      </c>
      <c r="C20" s="85" t="s">
        <v>113</v>
      </c>
      <c r="D20" s="82" t="s">
        <v>122</v>
      </c>
      <c r="E20" s="87" t="s">
        <v>102</v>
      </c>
      <c r="F20" s="78" t="s">
        <v>103</v>
      </c>
      <c r="G20" s="66">
        <v>3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2" spans="1:10" ht="15.75" x14ac:dyDescent="0.25">
      <c r="A22" t="s">
        <v>79</v>
      </c>
      <c r="B22" t="s">
        <v>78</v>
      </c>
      <c r="C22" s="57" t="s">
        <v>68</v>
      </c>
    </row>
    <row r="23" spans="1:10" ht="15.75" x14ac:dyDescent="0.25">
      <c r="A23" s="56">
        <v>0</v>
      </c>
      <c r="B23" s="56">
        <f>A24-0.01</f>
        <v>0.28999999999999998</v>
      </c>
      <c r="C23" s="58" t="s">
        <v>69</v>
      </c>
    </row>
    <row r="24" spans="1:10" ht="15.75" x14ac:dyDescent="0.25">
      <c r="A24" s="56">
        <v>0.3</v>
      </c>
      <c r="B24" s="56">
        <f t="shared" ref="B24:B26" si="2">A25-0.01</f>
        <v>0.49</v>
      </c>
      <c r="C24" s="58" t="s">
        <v>70</v>
      </c>
    </row>
    <row r="25" spans="1:10" ht="15.75" x14ac:dyDescent="0.25">
      <c r="A25" s="56">
        <v>0.5</v>
      </c>
      <c r="B25" s="56">
        <f t="shared" si="2"/>
        <v>0.69</v>
      </c>
      <c r="C25" s="58" t="s">
        <v>84</v>
      </c>
    </row>
    <row r="26" spans="1:10" ht="15.75" x14ac:dyDescent="0.25">
      <c r="A26" s="56">
        <v>0.7</v>
      </c>
      <c r="B26" s="56">
        <f t="shared" si="2"/>
        <v>0.89</v>
      </c>
      <c r="C26" s="58" t="s">
        <v>71</v>
      </c>
    </row>
    <row r="27" spans="1:10" ht="15.75" x14ac:dyDescent="0.25">
      <c r="A27" s="56">
        <v>0.9</v>
      </c>
      <c r="B27" s="56">
        <v>1</v>
      </c>
      <c r="C27" s="58" t="s">
        <v>72</v>
      </c>
    </row>
  </sheetData>
  <sheetProtection algorithmName="SHA-512" hashValue="xmlO6/oWJ4jnFRjGlU8siR8cvqnX9x0fcNCIUM77WjKQeNKcj4Dq/bXYqy2XzNHZfDg0C7b/TQxy3dOfIVpUPQ==" saltValue="6W5lLpZYkYuWpInB56jB9g==" spinCount="100000" sheet="1" objects="1" scenarios="1"/>
  <conditionalFormatting sqref="A23:C24 J11:J20">
    <cfRule type="expression" dxfId="2" priority="1">
      <formula>$I11&lt;$A$25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tabSelected="1" zoomScale="80" zoomScaleNormal="80" workbookViewId="0">
      <selection activeCell="C2" sqref="C2:U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21" ht="15.75" customHeight="1" x14ac:dyDescent="0.25">
      <c r="C1" s="110" t="s">
        <v>77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2:21" s="62" customFormat="1" ht="15.75" thickBot="1" x14ac:dyDescent="0.3">
      <c r="B2" s="61" t="s">
        <v>73</v>
      </c>
      <c r="C2" s="89">
        <v>75.7</v>
      </c>
      <c r="D2" s="89">
        <v>89.2</v>
      </c>
      <c r="E2" s="89">
        <v>32.4</v>
      </c>
      <c r="F2" s="89">
        <v>63.5</v>
      </c>
      <c r="G2" s="89">
        <v>17.600000000000001</v>
      </c>
      <c r="H2" s="89">
        <v>74.3</v>
      </c>
      <c r="I2" s="89">
        <v>20.3</v>
      </c>
      <c r="J2" s="89">
        <v>70.3</v>
      </c>
      <c r="K2" s="89">
        <v>9.5</v>
      </c>
      <c r="L2" s="89">
        <v>85.1</v>
      </c>
      <c r="M2" s="89">
        <v>32.4</v>
      </c>
      <c r="N2" s="89">
        <v>47.3</v>
      </c>
      <c r="O2" s="89">
        <v>32.4</v>
      </c>
      <c r="P2" s="89">
        <v>40.5</v>
      </c>
      <c r="Q2" s="89">
        <v>35.1</v>
      </c>
      <c r="R2" s="89">
        <v>51.4</v>
      </c>
      <c r="S2" s="89">
        <v>13.5</v>
      </c>
      <c r="T2" s="89">
        <v>24.3</v>
      </c>
      <c r="U2" s="89">
        <v>28.4</v>
      </c>
    </row>
    <row r="3" spans="2:21" ht="26.25" thickBot="1" x14ac:dyDescent="0.3">
      <c r="C3" s="91">
        <v>1</v>
      </c>
      <c r="D3" s="92">
        <v>2</v>
      </c>
      <c r="E3" s="92" t="s">
        <v>85</v>
      </c>
      <c r="F3" s="92" t="s">
        <v>86</v>
      </c>
      <c r="G3" s="92" t="s">
        <v>87</v>
      </c>
      <c r="H3" s="92" t="s">
        <v>88</v>
      </c>
      <c r="I3" s="92" t="s">
        <v>89</v>
      </c>
      <c r="J3" s="92" t="s">
        <v>90</v>
      </c>
      <c r="K3" s="92" t="s">
        <v>91</v>
      </c>
      <c r="L3" s="92" t="s">
        <v>92</v>
      </c>
      <c r="M3" s="92" t="s">
        <v>93</v>
      </c>
      <c r="N3" s="92" t="s">
        <v>94</v>
      </c>
      <c r="O3" s="92" t="s">
        <v>131</v>
      </c>
      <c r="P3" s="92" t="s">
        <v>132</v>
      </c>
      <c r="Q3" s="92" t="s">
        <v>133</v>
      </c>
      <c r="R3" s="92" t="s">
        <v>134</v>
      </c>
      <c r="S3" s="92" t="s">
        <v>95</v>
      </c>
      <c r="T3" s="92" t="s">
        <v>96</v>
      </c>
      <c r="U3" s="92" t="s">
        <v>135</v>
      </c>
    </row>
    <row r="4" spans="2:21" x14ac:dyDescent="0.25">
      <c r="B4" s="71" t="s">
        <v>83</v>
      </c>
      <c r="C4" s="88">
        <f>IF(LEN(C3)&lt;4,1,1*LEFT(RIGHT(C3,3),1))</f>
        <v>1</v>
      </c>
      <c r="D4" s="88">
        <f t="shared" ref="D4:R4" si="0">IF(LEN(D3)&lt;4,1,1*LEFT(RIGHT(D3,3),1))</f>
        <v>1</v>
      </c>
      <c r="E4" s="88">
        <f t="shared" si="0"/>
        <v>1</v>
      </c>
      <c r="F4" s="88">
        <f t="shared" si="0"/>
        <v>2</v>
      </c>
      <c r="G4" s="88">
        <f t="shared" si="0"/>
        <v>1</v>
      </c>
      <c r="H4" s="88">
        <f t="shared" si="0"/>
        <v>2</v>
      </c>
      <c r="I4" s="88">
        <f t="shared" si="0"/>
        <v>1</v>
      </c>
      <c r="J4" s="88">
        <f t="shared" si="0"/>
        <v>2</v>
      </c>
      <c r="K4" s="88">
        <f t="shared" si="0"/>
        <v>1</v>
      </c>
      <c r="L4" s="88">
        <f t="shared" si="0"/>
        <v>2</v>
      </c>
      <c r="M4" s="88">
        <f t="shared" si="0"/>
        <v>1</v>
      </c>
      <c r="N4" s="88">
        <f t="shared" si="0"/>
        <v>2</v>
      </c>
      <c r="O4" s="88">
        <f t="shared" si="0"/>
        <v>1</v>
      </c>
      <c r="P4" s="88">
        <f t="shared" si="0"/>
        <v>2</v>
      </c>
      <c r="Q4" s="88">
        <f t="shared" si="0"/>
        <v>1</v>
      </c>
      <c r="R4" s="88">
        <f t="shared" si="0"/>
        <v>2</v>
      </c>
      <c r="S4" s="88">
        <f t="shared" ref="S4:U4" si="1">IF(LEN(S3)&lt;4,1,1*LEFT(RIGHT(S3,3),1))</f>
        <v>1</v>
      </c>
      <c r="T4" s="88">
        <f t="shared" si="1"/>
        <v>2</v>
      </c>
      <c r="U4" s="88">
        <f t="shared" si="1"/>
        <v>3</v>
      </c>
    </row>
    <row r="5" spans="2:21" x14ac:dyDescent="0.25">
      <c r="B5" s="71" t="s">
        <v>81</v>
      </c>
      <c r="C5" s="88">
        <f>IF(LEN(C3)&lt;4,C3,LEFT(C3,LEN(C3)-4))</f>
        <v>1</v>
      </c>
      <c r="D5" s="88">
        <f t="shared" ref="D5:R5" si="2">IF(LEN(D3)&lt;4,D3,LEFT(D3,LEN(D3)-4))</f>
        <v>2</v>
      </c>
      <c r="E5" s="88" t="str">
        <f t="shared" si="2"/>
        <v>3</v>
      </c>
      <c r="F5" s="88" t="str">
        <f t="shared" si="2"/>
        <v>3</v>
      </c>
      <c r="G5" s="88" t="str">
        <f t="shared" si="2"/>
        <v>4</v>
      </c>
      <c r="H5" s="88" t="str">
        <f t="shared" si="2"/>
        <v>4</v>
      </c>
      <c r="I5" s="88" t="str">
        <f t="shared" si="2"/>
        <v>5</v>
      </c>
      <c r="J5" s="88" t="str">
        <f t="shared" si="2"/>
        <v>5</v>
      </c>
      <c r="K5" s="88" t="str">
        <f t="shared" si="2"/>
        <v>6</v>
      </c>
      <c r="L5" s="88" t="str">
        <f t="shared" si="2"/>
        <v>6</v>
      </c>
      <c r="M5" s="88" t="str">
        <f t="shared" si="2"/>
        <v>7</v>
      </c>
      <c r="N5" s="88" t="str">
        <f t="shared" si="2"/>
        <v>7</v>
      </c>
      <c r="O5" s="88" t="str">
        <f t="shared" si="2"/>
        <v>8</v>
      </c>
      <c r="P5" s="88" t="str">
        <f t="shared" si="2"/>
        <v>8</v>
      </c>
      <c r="Q5" s="88" t="str">
        <f t="shared" si="2"/>
        <v>9</v>
      </c>
      <c r="R5" s="88" t="str">
        <f t="shared" si="2"/>
        <v>9</v>
      </c>
      <c r="S5" s="88" t="str">
        <f t="shared" ref="S5:U5" si="3">IF(LEN(S3)&lt;4,S3,LEFT(S3,LEN(S3)-4))</f>
        <v>10</v>
      </c>
      <c r="T5" s="88" t="str">
        <f t="shared" si="3"/>
        <v>10</v>
      </c>
      <c r="U5" s="88" t="str">
        <f t="shared" si="3"/>
        <v>10</v>
      </c>
    </row>
    <row r="6" spans="2:21" x14ac:dyDescent="0.25">
      <c r="B6" s="71" t="s">
        <v>82</v>
      </c>
      <c r="C6" s="88">
        <f>C4*C2</f>
        <v>75.7</v>
      </c>
      <c r="D6" s="88">
        <f t="shared" ref="D6:R6" si="4">D4*D2</f>
        <v>89.2</v>
      </c>
      <c r="E6" s="88">
        <f t="shared" si="4"/>
        <v>32.4</v>
      </c>
      <c r="F6" s="88">
        <f t="shared" si="4"/>
        <v>127</v>
      </c>
      <c r="G6" s="88">
        <f t="shared" si="4"/>
        <v>17.600000000000001</v>
      </c>
      <c r="H6" s="88">
        <f t="shared" si="4"/>
        <v>148.6</v>
      </c>
      <c r="I6" s="88">
        <f t="shared" si="4"/>
        <v>20.3</v>
      </c>
      <c r="J6" s="88">
        <f t="shared" si="4"/>
        <v>140.6</v>
      </c>
      <c r="K6" s="88">
        <f t="shared" si="4"/>
        <v>9.5</v>
      </c>
      <c r="L6" s="88">
        <f t="shared" si="4"/>
        <v>170.2</v>
      </c>
      <c r="M6" s="88">
        <f t="shared" si="4"/>
        <v>32.4</v>
      </c>
      <c r="N6" s="88">
        <f t="shared" si="4"/>
        <v>94.6</v>
      </c>
      <c r="O6" s="88">
        <f t="shared" si="4"/>
        <v>32.4</v>
      </c>
      <c r="P6" s="88">
        <f t="shared" si="4"/>
        <v>81</v>
      </c>
      <c r="Q6" s="88">
        <f t="shared" si="4"/>
        <v>35.1</v>
      </c>
      <c r="R6" s="88">
        <f t="shared" si="4"/>
        <v>102.8</v>
      </c>
      <c r="S6" s="88">
        <f t="shared" ref="S6:U6" si="5">S4*S2</f>
        <v>13.5</v>
      </c>
      <c r="T6" s="88">
        <f t="shared" si="5"/>
        <v>48.6</v>
      </c>
      <c r="U6" s="88">
        <f t="shared" si="5"/>
        <v>85.199999999999989</v>
      </c>
    </row>
    <row r="7" spans="2:21" x14ac:dyDescent="0.25">
      <c r="C7" s="55" t="s">
        <v>136</v>
      </c>
      <c r="D7" s="55" t="s">
        <v>137</v>
      </c>
    </row>
    <row r="8" spans="2:21" x14ac:dyDescent="0.25">
      <c r="C8" s="55" t="s">
        <v>75</v>
      </c>
      <c r="D8" s="55" t="s">
        <v>74</v>
      </c>
    </row>
    <row r="9" spans="2:21" ht="21" x14ac:dyDescent="0.35">
      <c r="F9" s="80" t="str">
        <f>IF(COUNTIF(C2:R2,"")=0,"","Введите уровень успешности каждого задания")</f>
        <v/>
      </c>
    </row>
    <row r="10" spans="2:21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21" ht="31.5" x14ac:dyDescent="0.25">
      <c r="B11" s="77">
        <f>АнализКл!B11</f>
        <v>1</v>
      </c>
      <c r="C11" s="86" t="str">
        <f>АнализКл!C11</f>
        <v>Биология как наука. Методы научного познания. Уровни организации живого.</v>
      </c>
      <c r="D11" s="82" t="str">
        <f>АнализКл!D11</f>
        <v>1.1 1.2 3.4</v>
      </c>
      <c r="E11" s="87" t="str">
        <f>АнализКл!E11</f>
        <v>1.1.1 1.4</v>
      </c>
      <c r="F11" s="78" t="str">
        <f>АнализКл!F11</f>
        <v>Б</v>
      </c>
      <c r="G11" s="66">
        <f>АнализКл!G11</f>
        <v>1</v>
      </c>
      <c r="H11" s="83">
        <f>IF(I11="","",I11*G11)</f>
        <v>0.75700000000000001</v>
      </c>
      <c r="I11" s="79">
        <f t="shared" ref="I11:I20" si="6">IF(COUNTIFS($C$5:$R$5,$B11,$C$2:$R$2,"")=0,SUMIFS($C$6:$R$6,$C$5:$R$5,$B11)/$G11/100,"")</f>
        <v>0.75700000000000001</v>
      </c>
      <c r="J11" s="78" t="str">
        <f t="shared" ref="J11:J20" si="7">IF(I11="",$F$9,IF(I11&gt;=$A$27,$C$27,IF(I11&gt;=$A$26,$C$26,IF(I11&gt;=$A$25,$C$25,IF(I11&gt;=$A$24,$C$24,$C$23)))))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21" ht="47.25" x14ac:dyDescent="0.25">
      <c r="B12" s="77">
        <f>АнализКл!B12</f>
        <v>2</v>
      </c>
      <c r="C12" s="86" t="str">
        <f>АнализКл!C12</f>
        <v>Генетическая информация в клетке. Хромосомный набор соматических и половых клеток.</v>
      </c>
      <c r="D12" s="82" t="str">
        <f>АнализКл!D12</f>
        <v>2.7</v>
      </c>
      <c r="E12" s="87" t="str">
        <f>АнализКл!E12</f>
        <v>2.3</v>
      </c>
      <c r="F12" s="78" t="str">
        <f>АнализКл!F12</f>
        <v>Б</v>
      </c>
      <c r="G12" s="66">
        <f>АнализКл!G12</f>
        <v>1</v>
      </c>
      <c r="H12" s="83">
        <f t="shared" ref="H12:H20" si="8">IF(I12="","",I12*G12)</f>
        <v>0.89200000000000002</v>
      </c>
      <c r="I12" s="79">
        <f t="shared" si="6"/>
        <v>0.89200000000000002</v>
      </c>
      <c r="J12" s="78" t="str">
        <f t="shared" si="7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21" ht="31.5" x14ac:dyDescent="0.25">
      <c r="B13" s="77">
        <f>АнализКл!B13</f>
        <v>3</v>
      </c>
      <c r="C13" s="85" t="str">
        <f>АнализКл!C13</f>
        <v>Клетка как биологическая система. Строение клетки.</v>
      </c>
      <c r="D13" s="82" t="str">
        <f>АнализКл!D13</f>
        <v>2.4</v>
      </c>
      <c r="E13" s="87" t="str">
        <f>АнализКл!E13</f>
        <v>1.2.1</v>
      </c>
      <c r="F13" s="78" t="str">
        <f>АнализКл!F13</f>
        <v>П</v>
      </c>
      <c r="G13" s="66">
        <f>АнализКл!G13</f>
        <v>2</v>
      </c>
      <c r="H13" s="83">
        <f t="shared" si="8"/>
        <v>1.5940000000000001</v>
      </c>
      <c r="I13" s="79">
        <f t="shared" si="6"/>
        <v>0.79700000000000004</v>
      </c>
      <c r="J13" s="78" t="str">
        <f t="shared" si="7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21" ht="47.25" x14ac:dyDescent="0.25">
      <c r="B14" s="77">
        <f>АнализКл!B14</f>
        <v>4</v>
      </c>
      <c r="C14" s="85" t="str">
        <f>АнализКл!C14</f>
        <v>Клетка как биологическая система. Строение клетки, метаболизм. Жизненный цикл клетки.</v>
      </c>
      <c r="D14" s="82" t="str">
        <f>АнализКл!D14</f>
        <v>2.5 2.7</v>
      </c>
      <c r="E14" s="87" t="str">
        <f>АнализКл!E14</f>
        <v>1.3.1 1.3.2 2.2.1 2.7.2 2.7.3</v>
      </c>
      <c r="F14" s="78" t="str">
        <f>АнализКл!F14</f>
        <v>П</v>
      </c>
      <c r="G14" s="66">
        <f>АнализКл!G14</f>
        <v>2</v>
      </c>
      <c r="H14" s="83">
        <f t="shared" si="8"/>
        <v>1.6619999999999999</v>
      </c>
      <c r="I14" s="79">
        <f t="shared" si="6"/>
        <v>0.83099999999999996</v>
      </c>
      <c r="J14" s="78" t="str">
        <f t="shared" si="7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21" ht="15.75" x14ac:dyDescent="0.25">
      <c r="B15" s="77">
        <f>АнализКл!B15</f>
        <v>5</v>
      </c>
      <c r="C15" s="85" t="str">
        <f>АнализКл!C15</f>
        <v>Организм как биологическая система.</v>
      </c>
      <c r="D15" s="82" t="str">
        <f>АнализКл!D15</f>
        <v>3.3 3.4 3.6</v>
      </c>
      <c r="E15" s="87" t="str">
        <f>АнализКл!E15</f>
        <v>1.3.3 1.4 2.1.4</v>
      </c>
      <c r="F15" s="78" t="str">
        <f>АнализКл!F15</f>
        <v>П</v>
      </c>
      <c r="G15" s="66">
        <f>АнализКл!G15</f>
        <v>2</v>
      </c>
      <c r="H15" s="83">
        <f t="shared" si="8"/>
        <v>1.609</v>
      </c>
      <c r="I15" s="79">
        <f t="shared" si="6"/>
        <v>0.80449999999999999</v>
      </c>
      <c r="J15" s="78" t="str">
        <f t="shared" si="7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21" ht="31.5" x14ac:dyDescent="0.25">
      <c r="B16" s="77">
        <f>АнализКл!B16</f>
        <v>6</v>
      </c>
      <c r="C16" s="85" t="str">
        <f>АнализКл!C16</f>
        <v>Многообразие организмов. Бактерии, Грибы, Растения, Животные, Вирусы.</v>
      </c>
      <c r="D16" s="82" t="str">
        <f>АнализКл!D16</f>
        <v>4.2-4.4 4.7</v>
      </c>
      <c r="E16" s="87" t="str">
        <f>АнализКл!E16</f>
        <v>1.2.3 2.5.3</v>
      </c>
      <c r="F16" s="78" t="str">
        <f>АнализКл!F16</f>
        <v>П</v>
      </c>
      <c r="G16" s="66">
        <f>АнализКл!G16</f>
        <v>2</v>
      </c>
      <c r="H16" s="83">
        <f t="shared" si="8"/>
        <v>1.7969999999999999</v>
      </c>
      <c r="I16" s="79">
        <f t="shared" si="6"/>
        <v>0.89849999999999997</v>
      </c>
      <c r="J16" s="78" t="str">
        <f t="shared" si="7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47.25" x14ac:dyDescent="0.25">
      <c r="B17" s="77">
        <f>АнализКл!B17</f>
        <v>7</v>
      </c>
      <c r="C17" s="85" t="str">
        <f>АнализКл!C17</f>
        <v>Организм человека. Ткани. Строение и жизнедеятельность органов и систем органов.</v>
      </c>
      <c r="D17" s="82" t="str">
        <f>АнализКл!D17</f>
        <v>5.1 5.2 5.3 5.5</v>
      </c>
      <c r="E17" s="87" t="str">
        <f>АнализКл!E17</f>
        <v>1.5 2.1.8</v>
      </c>
      <c r="F17" s="78" t="str">
        <f>АнализКл!F17</f>
        <v>П</v>
      </c>
      <c r="G17" s="66">
        <f>АнализКл!G17</f>
        <v>2</v>
      </c>
      <c r="H17" s="83">
        <f t="shared" si="8"/>
        <v>1.27</v>
      </c>
      <c r="I17" s="79">
        <f t="shared" si="6"/>
        <v>0.63500000000000001</v>
      </c>
      <c r="J17" s="78" t="str">
        <f t="shared" si="7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10" ht="31.5" x14ac:dyDescent="0.25">
      <c r="B18" s="77">
        <f>АнализКл!B18</f>
        <v>8</v>
      </c>
      <c r="C18" s="85" t="str">
        <f>АнализКл!C18</f>
        <v>Эволюция живой природы. Происхождение человека.</v>
      </c>
      <c r="D18" s="82" t="str">
        <f>АнализКл!D18</f>
        <v>6.3 6.4 6.5</v>
      </c>
      <c r="E18" s="87" t="str">
        <f>АнализКл!E18</f>
        <v>1.1.2 1.1.3 1.4 2.2.2</v>
      </c>
      <c r="F18" s="78" t="str">
        <f>АнализКл!F18</f>
        <v>П</v>
      </c>
      <c r="G18" s="66">
        <f>АнализКл!G18</f>
        <v>2</v>
      </c>
      <c r="H18" s="83">
        <f t="shared" si="8"/>
        <v>1.1340000000000001</v>
      </c>
      <c r="I18" s="79">
        <f t="shared" si="6"/>
        <v>0.56700000000000006</v>
      </c>
      <c r="J18" s="78" t="str">
        <f t="shared" si="7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9" spans="1:10" ht="31.5" x14ac:dyDescent="0.25">
      <c r="B19" s="77">
        <f>АнализКл!B19</f>
        <v>9</v>
      </c>
      <c r="C19" s="85" t="str">
        <f>АнализКл!C19</f>
        <v>Экосистемы и присущие им закономерности.</v>
      </c>
      <c r="D19" s="82" t="str">
        <f>АнализКл!D19</f>
        <v>7.1 7.3 7.4</v>
      </c>
      <c r="E19" s="87" t="str">
        <f>АнализКл!E19</f>
        <v>1.3.6 2.9.3</v>
      </c>
      <c r="F19" s="78" t="str">
        <f>АнализКл!F19</f>
        <v>Б</v>
      </c>
      <c r="G19" s="66">
        <f>АнализКл!G19</f>
        <v>2</v>
      </c>
      <c r="H19" s="83">
        <f t="shared" si="8"/>
        <v>1.379</v>
      </c>
      <c r="I19" s="79">
        <f t="shared" si="6"/>
        <v>0.6895</v>
      </c>
      <c r="J19" s="78" t="str">
        <f t="shared" si="7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0" spans="1:10" ht="31.5" x14ac:dyDescent="0.25">
      <c r="B20" s="77">
        <f>АнализКл!B20</f>
        <v>10</v>
      </c>
      <c r="C20" s="85" t="str">
        <f>АнализКл!C20</f>
        <v>Решение задач по генетике</v>
      </c>
      <c r="D20" s="82" t="str">
        <f>АнализКл!D20</f>
        <v>3.5</v>
      </c>
      <c r="E20" s="87" t="str">
        <f>АнализКл!E20</f>
        <v>2.3</v>
      </c>
      <c r="F20" s="78" t="str">
        <f>АнализКл!F20</f>
        <v>В</v>
      </c>
      <c r="G20" s="66">
        <f>АнализКл!G20</f>
        <v>3</v>
      </c>
      <c r="H20" s="83">
        <f t="shared" si="8"/>
        <v>0</v>
      </c>
      <c r="I20" s="79">
        <f t="shared" si="6"/>
        <v>0</v>
      </c>
      <c r="J20" s="78" t="str">
        <f t="shared" si="7"/>
        <v>Данный элемент содержания усвоен на крайне низком уровне. Требуется серьёзная коррекция.</v>
      </c>
    </row>
    <row r="22" spans="1:10" ht="15.75" x14ac:dyDescent="0.25">
      <c r="A22" s="72" t="s">
        <v>79</v>
      </c>
      <c r="B22" s="72" t="s">
        <v>78</v>
      </c>
      <c r="C22" s="73" t="s">
        <v>68</v>
      </c>
    </row>
    <row r="23" spans="1:10" ht="15.75" x14ac:dyDescent="0.25">
      <c r="A23" s="74">
        <v>0</v>
      </c>
      <c r="B23" s="74">
        <f>A24-0.01</f>
        <v>0.28999999999999998</v>
      </c>
      <c r="C23" s="75" t="s">
        <v>69</v>
      </c>
    </row>
    <row r="24" spans="1:10" ht="15.75" x14ac:dyDescent="0.25">
      <c r="A24" s="74">
        <v>0.3</v>
      </c>
      <c r="B24" s="74">
        <f t="shared" ref="B24:B26" si="9">A25-0.01</f>
        <v>0.49</v>
      </c>
      <c r="C24" s="75" t="s">
        <v>70</v>
      </c>
    </row>
    <row r="25" spans="1:10" ht="15.75" x14ac:dyDescent="0.25">
      <c r="A25" s="74">
        <v>0.5</v>
      </c>
      <c r="B25" s="74">
        <f t="shared" si="9"/>
        <v>0.69</v>
      </c>
      <c r="C25" s="75" t="s">
        <v>84</v>
      </c>
    </row>
    <row r="26" spans="1:10" ht="15.75" x14ac:dyDescent="0.25">
      <c r="A26" s="74">
        <v>0.7</v>
      </c>
      <c r="B26" s="74">
        <f t="shared" si="9"/>
        <v>0.89</v>
      </c>
      <c r="C26" s="75" t="s">
        <v>71</v>
      </c>
    </row>
    <row r="27" spans="1:10" ht="15.75" x14ac:dyDescent="0.25">
      <c r="A27" s="74">
        <v>0.9</v>
      </c>
      <c r="B27" s="74">
        <v>1</v>
      </c>
      <c r="C27" s="75" t="s">
        <v>72</v>
      </c>
    </row>
  </sheetData>
  <sheetProtection algorithmName="SHA-512" hashValue="SfewC5tRkky4IHQGULVt4s6zCE8q06ZrRQ/+sggycYhStnqm0DFlwXq4MfwSmhOWdpcNAgaQnBUNKsIBe4pnqQ==" saltValue="uwGnEmIqWTJ8Kd9MWCYBqQ==" spinCount="100000" sheet="1" objects="1" scenarios="1"/>
  <mergeCells count="1">
    <mergeCell ref="C1:N1"/>
  </mergeCells>
  <conditionalFormatting sqref="A23:C24 J11:J20">
    <cfRule type="expression" dxfId="1" priority="1787">
      <formula>$I11&lt;$A$25</formula>
    </cfRule>
  </conditionalFormatting>
  <conditionalFormatting sqref="C3:U3">
    <cfRule type="expression" dxfId="0" priority="1" stopIfTrue="1">
      <formula>MOD(COUNTIF(C$9:$I$9,1),2)=0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2019-03-28T06:50:41Z</dcterms:modified>
</cp:coreProperties>
</file>