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АнализКл!$A$7:$J$24</definedName>
    <definedName name="_xlnm.Print_Area" localSheetId="3">АнализОО!$A$7:$K$24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B12" i="26"/>
  <c r="B13" i="26"/>
  <c r="B14" i="26"/>
  <c r="B15" i="26"/>
  <c r="B16" i="26"/>
  <c r="B17" i="26"/>
  <c r="B11" i="26"/>
  <c r="D5" i="26" l="1"/>
  <c r="E5" i="26"/>
  <c r="F5" i="26"/>
  <c r="G5" i="26"/>
  <c r="H5" i="26"/>
  <c r="I5" i="26"/>
  <c r="J5" i="26"/>
  <c r="K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I14" i="26" l="1"/>
  <c r="I16" i="26"/>
  <c r="I17" i="26"/>
  <c r="I13" i="26"/>
  <c r="I12" i="26"/>
  <c r="I15" i="26"/>
  <c r="H17" i="26" l="1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2" i="26"/>
  <c r="J14" i="26"/>
  <c r="J11" i="26"/>
  <c r="J13" i="26"/>
  <c r="J15" i="26"/>
  <c r="J16" i="26"/>
  <c r="J17" i="26"/>
  <c r="J12" i="25"/>
  <c r="J16" i="25"/>
  <c r="J13" i="25"/>
  <c r="J17" i="25"/>
  <c r="J14" i="25"/>
  <c r="J11" i="25"/>
  <c r="B23" i="26"/>
  <c r="B22" i="26"/>
  <c r="B21" i="26"/>
  <c r="B20" i="26"/>
  <c r="B21" i="25"/>
  <c r="B22" i="25"/>
  <c r="B23" i="25"/>
  <c r="B2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<sst xmlns="http://schemas.openxmlformats.org/spreadsheetml/2006/main" count="185" uniqueCount="115">
  <si>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</si>
  <si>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</si>
  <si>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</si>
  <si>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</si>
  <si>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</si>
  <si>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</si>
  <si>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</si>
  <si>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</si>
  <si>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</si>
  <si>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</si>
  <si>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</si>
  <si>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</si>
  <si>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</si>
  <si>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</si>
  <si>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</si>
  <si>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</si>
  <si>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</si>
  <si>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</si>
  <si>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</si>
  <si>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</si>
  <si>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</si>
  <si>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</si>
  <si>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</si>
  <si>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</si>
  <si>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</si>
  <si>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</si>
  <si>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</si>
  <si>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</si>
  <si>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</si>
  <si>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</si>
  <si>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</si>
  <si>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</si>
  <si>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</si>
  <si>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</si>
  <si>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</si>
  <si>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</si>
  <si>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</si>
  <si>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</si>
  <si>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</si>
  <si>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</si>
  <si>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</si>
  <si>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</si>
  <si>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</si>
  <si>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</si>
  <si>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</si>
  <si>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</si>
  <si>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</si>
  <si>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</si>
  <si>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</si>
  <si>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</si>
  <si>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</si>
  <si>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</si>
  <si>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</si>
  <si>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</si>
  <si>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</si>
  <si>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</si>
  <si>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</si>
  <si>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</si>
  <si>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</si>
  <si>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</si>
  <si>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</si>
  <si>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</si>
  <si>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</si>
  <si>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</si>
  <si>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</si>
  <si>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</si>
  <si>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</si>
  <si>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</si>
  <si>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</si>
  <si>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</si>
  <si>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</si>
  <si>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</si>
  <si>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</si>
  <si>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</si>
  <si>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</si>
  <si>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</si>
  <si>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</si>
  <si>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</si>
  <si>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</si>
  <si>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 xml:space="preserve">В 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</si>
  <si>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</si>
  <si>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</si>
  <si>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</si>
  <si>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</si>
  <si>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Коды проверяемых требований</t>
  </si>
  <si>
    <t>Коды проверяемых элементов содержания</t>
  </si>
  <si>
    <t>КДР по географии (10 кл.) 25.01.2018 г.</t>
  </si>
  <si>
    <t>6
1 б</t>
  </si>
  <si>
    <t>6
2 б</t>
  </si>
  <si>
    <t>7
1 б</t>
  </si>
  <si>
    <t>7
2 б</t>
  </si>
  <si>
    <t xml:space="preserve">Атмосфера. Гидросфера </t>
  </si>
  <si>
    <t>2.4; 2.5</t>
  </si>
  <si>
    <t>1.8.1</t>
  </si>
  <si>
    <t>Б</t>
  </si>
  <si>
    <t xml:space="preserve">Литосфера. Гидросфера. Атмосфера. Географическая оболочка Земли. Широтная зональность  и высотная поясность. Природа России </t>
  </si>
  <si>
    <t>2.2; 2.4– 2.7; 7.2</t>
  </si>
  <si>
    <t>1.8.1; 1.8.2</t>
  </si>
  <si>
    <t xml:space="preserve">Городское и сельское население. Города </t>
  </si>
  <si>
    <t>7.3.6</t>
  </si>
  <si>
    <t>1.10.4</t>
  </si>
  <si>
    <t>7.4.3–7.4.5</t>
  </si>
  <si>
    <t>1.10.5</t>
  </si>
  <si>
    <t>П</t>
  </si>
  <si>
    <t>География отраслей промышленности России. География сельского хозяйства. География важнейших видов транспорта</t>
  </si>
  <si>
    <t xml:space="preserve">Административно территориальное устройство России. Столицы и крупные города </t>
  </si>
  <si>
    <t>6.3; 7.1.3</t>
  </si>
  <si>
    <t>1.5; 1.10.2</t>
  </si>
  <si>
    <t xml:space="preserve">Природнохозяйственное районирование России. Регионы России </t>
  </si>
  <si>
    <t>7.5</t>
  </si>
  <si>
    <t>2.1</t>
  </si>
  <si>
    <t>В</t>
  </si>
  <si>
    <t xml:space="preserve">Земля как планета, современный облик планеты Земля. Форма, размеры, движение Земли </t>
  </si>
  <si>
    <t xml:space="preserve">2.1 </t>
  </si>
  <si>
    <t xml:space="preserve">1.7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</si>
</sst>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7" borderId="13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Q24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7" width="6.140625" customWidth="1"/>
  </cols>
  <sheetData>
    <row r="2" spans="2:17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</row>
    <row r="3" spans="2:17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</row>
    <row r="4" spans="2:17" x14ac:dyDescent="0.25">
      <c r="C4" s="85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17" x14ac:dyDescent="0.25">
      <c r="C5" s="85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17" x14ac:dyDescent="0.25">
      <c r="C6" s="85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2:17" x14ac:dyDescent="0.25">
      <c r="C7" s="55" t="s">
        <v>86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17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17" ht="21" x14ac:dyDescent="0.35">
      <c r="F9" s="64" t="str">
        <f>IF(COUNTIF(C2:I2,"")=0,"","Введите уровень успешности каждого задания")</f>
        <v>Введите уровень успешности каждого задания</v>
      </c>
    </row>
    <row r="10" spans="2:17" ht="54" x14ac:dyDescent="0.25">
      <c r="B10" s="81" t="s">
        <v>60</v>
      </c>
      <c r="C10" s="68" t="s">
        <v>62</v>
      </c>
      <c r="D10" s="68" t="s">
        <v>84</v>
      </c>
      <c r="E10" s="68" t="s">
        <v>85</v>
      </c>
      <c r="F10" s="68" t="s">
        <v>63</v>
      </c>
      <c r="G10" s="68" t="s">
        <v>64</v>
      </c>
      <c r="H10" s="68" t="s">
        <v>61</v>
      </c>
      <c r="I10" s="68" t="s">
        <v>65</v>
      </c>
      <c r="J10" s="68" t="s">
        <v>78</v>
      </c>
    </row>
    <row r="11" spans="2:17" ht="15.75" x14ac:dyDescent="0.25">
      <c r="B11" s="65">
        <v>1</v>
      </c>
      <c r="C11" s="87" t="s">
        <v>91</v>
      </c>
      <c r="D11" s="82" t="s">
        <v>92</v>
      </c>
      <c r="E11" s="88" t="s">
        <v>93</v>
      </c>
      <c r="F11" s="78" t="s">
        <v>94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17" si="0">IF(I11="",$F$9,IF(I11&gt;=$A$24,$C$24,IF(I11&gt;=$A$23,$C$23,IF(I11&gt;=$A$22,$C$22,IF(I11&gt;=$A$21,$C$21,$C$20)))))</f>
        <v>Введите уровень успешности каждого задания</v>
      </c>
    </row>
    <row r="12" spans="2:17" ht="63" x14ac:dyDescent="0.25">
      <c r="B12" s="65">
        <v>2</v>
      </c>
      <c r="C12" s="87" t="s">
        <v>95</v>
      </c>
      <c r="D12" s="82" t="s">
        <v>96</v>
      </c>
      <c r="E12" s="88" t="s">
        <v>97</v>
      </c>
      <c r="F12" s="78" t="s">
        <v>94</v>
      </c>
      <c r="G12" s="66">
        <v>1</v>
      </c>
      <c r="H12" s="83" t="str">
        <f t="shared" ref="H12:H17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7" ht="15.75" x14ac:dyDescent="0.25">
      <c r="B13" s="65">
        <v>3</v>
      </c>
      <c r="C13" s="86" t="s">
        <v>98</v>
      </c>
      <c r="D13" s="82" t="s">
        <v>99</v>
      </c>
      <c r="E13" s="88" t="s">
        <v>100</v>
      </c>
      <c r="F13" s="78" t="s">
        <v>94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7" ht="47.25" x14ac:dyDescent="0.25">
      <c r="B14" s="65">
        <v>4</v>
      </c>
      <c r="C14" s="86" t="s">
        <v>104</v>
      </c>
      <c r="D14" s="82" t="s">
        <v>101</v>
      </c>
      <c r="E14" s="88" t="s">
        <v>102</v>
      </c>
      <c r="F14" s="78" t="s">
        <v>103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7" ht="47.25" x14ac:dyDescent="0.25">
      <c r="B15" s="65">
        <v>5</v>
      </c>
      <c r="C15" s="86" t="s">
        <v>105</v>
      </c>
      <c r="D15" s="82" t="s">
        <v>106</v>
      </c>
      <c r="E15" s="88" t="s">
        <v>107</v>
      </c>
      <c r="F15" s="78" t="s">
        <v>94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7" ht="31.5" x14ac:dyDescent="0.25">
      <c r="B16" s="65">
        <v>6</v>
      </c>
      <c r="C16" s="86" t="s">
        <v>108</v>
      </c>
      <c r="D16" s="82" t="s">
        <v>109</v>
      </c>
      <c r="E16" s="88" t="s">
        <v>110</v>
      </c>
      <c r="F16" s="78" t="s">
        <v>111</v>
      </c>
      <c r="G16" s="66">
        <v>2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6" t="s">
        <v>112</v>
      </c>
      <c r="D17" s="82" t="s">
        <v>113</v>
      </c>
      <c r="E17" s="88" t="s">
        <v>114</v>
      </c>
      <c r="F17" s="78" t="s">
        <v>79</v>
      </c>
      <c r="G17" s="66">
        <v>2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9" spans="1:10" ht="15.75" x14ac:dyDescent="0.25">
      <c r="A19" t="s">
        <v>77</v>
      </c>
      <c r="B19" t="s">
        <v>76</v>
      </c>
      <c r="C19" s="57" t="s">
        <v>66</v>
      </c>
    </row>
    <row r="20" spans="1:10" ht="15.75" x14ac:dyDescent="0.25">
      <c r="A20" s="56">
        <v>0</v>
      </c>
      <c r="B20" s="56">
        <f>A21-0.01</f>
        <v>0.28999999999999998</v>
      </c>
      <c r="C20" s="58" t="s">
        <v>67</v>
      </c>
    </row>
    <row r="21" spans="1:10" ht="15.75" x14ac:dyDescent="0.25">
      <c r="A21" s="56">
        <v>0.3</v>
      </c>
      <c r="B21" s="56">
        <f t="shared" ref="B21:B23" si="2">A22-0.01</f>
        <v>0.49</v>
      </c>
      <c r="C21" s="58" t="s">
        <v>68</v>
      </c>
    </row>
    <row r="22" spans="1:10" ht="15.75" x14ac:dyDescent="0.25">
      <c r="A22" s="56">
        <v>0.5</v>
      </c>
      <c r="B22" s="56">
        <f t="shared" si="2"/>
        <v>0.69</v>
      </c>
      <c r="C22" s="58" t="s">
        <v>83</v>
      </c>
    </row>
    <row r="23" spans="1:10" ht="15.75" x14ac:dyDescent="0.25">
      <c r="A23" s="56">
        <v>0.7</v>
      </c>
      <c r="B23" s="56">
        <f t="shared" si="2"/>
        <v>0.89</v>
      </c>
      <c r="C23" s="58" t="s">
        <v>69</v>
      </c>
    </row>
    <row r="24" spans="1:10" ht="15.75" x14ac:dyDescent="0.25">
      <c r="A24" s="56">
        <v>0.9</v>
      </c>
      <c r="B24" s="56">
        <v>1</v>
      </c>
      <c r="C24" s="58" t="s">
        <v>70</v>
      </c>
    </row>
  </sheetData>
  <sheetProtection password="CF7A" sheet="1" objects="1" scenarios="1" formatRows="0"/>
  <conditionalFormatting sqref="A20:C21 J11:J17">
    <cfRule type="expression" dxfId="1" priority="1">
      <formula>$I11&lt;$A$22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B1" zoomScale="80" zoomScaleNormal="80" workbookViewId="0">
      <selection activeCell="L2" sqref="L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1" ht="15.75" customHeight="1" x14ac:dyDescent="0.25">
      <c r="C1" s="109" t="s">
        <v>75</v>
      </c>
      <c r="D1" s="109"/>
      <c r="E1" s="109"/>
      <c r="F1" s="109"/>
      <c r="G1" s="109"/>
      <c r="H1" s="109"/>
      <c r="I1" s="109"/>
      <c r="J1" s="109"/>
      <c r="K1" s="109"/>
    </row>
    <row r="2" spans="2:11" s="62" customFormat="1" ht="15.75" thickBot="1" x14ac:dyDescent="0.3">
      <c r="B2" s="61" t="s">
        <v>71</v>
      </c>
      <c r="C2" s="84">
        <v>70</v>
      </c>
      <c r="D2" s="84">
        <v>65</v>
      </c>
      <c r="E2" s="84">
        <v>80</v>
      </c>
      <c r="F2" s="84">
        <v>70</v>
      </c>
      <c r="G2" s="84">
        <v>85</v>
      </c>
      <c r="H2" s="84">
        <v>0</v>
      </c>
      <c r="I2" s="84">
        <v>70</v>
      </c>
      <c r="J2" s="84">
        <v>20</v>
      </c>
      <c r="K2" s="84">
        <v>35</v>
      </c>
    </row>
    <row r="3" spans="2:11" ht="26.25" thickBot="1" x14ac:dyDescent="0.3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 t="s">
        <v>87</v>
      </c>
      <c r="I3" s="91" t="s">
        <v>88</v>
      </c>
      <c r="J3" s="90" t="s">
        <v>89</v>
      </c>
      <c r="K3" s="90" t="s">
        <v>90</v>
      </c>
    </row>
    <row r="4" spans="2:11" x14ac:dyDescent="0.25">
      <c r="B4" s="71" t="s">
        <v>82</v>
      </c>
      <c r="C4" s="89">
        <f>IF(LEN(C3)&lt;4,1,1*LEFT(RIGHT(C3,3),1))</f>
        <v>1</v>
      </c>
      <c r="D4" s="89">
        <f t="shared" ref="D4:K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2</v>
      </c>
      <c r="J4" s="89">
        <f t="shared" si="0"/>
        <v>1</v>
      </c>
      <c r="K4" s="89">
        <f t="shared" si="0"/>
        <v>2</v>
      </c>
    </row>
    <row r="5" spans="2:11" x14ac:dyDescent="0.25">
      <c r="B5" s="71" t="s">
        <v>80</v>
      </c>
      <c r="C5" s="89">
        <f>IF(LEN(C3)&lt;4,C3,LEFT(C3,LEN(C3)-4))</f>
        <v>1</v>
      </c>
      <c r="D5" s="89">
        <f t="shared" ref="D5:K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 t="str">
        <f t="shared" si="1"/>
        <v>6</v>
      </c>
      <c r="I5" s="89" t="str">
        <f t="shared" si="1"/>
        <v>6</v>
      </c>
      <c r="J5" s="89" t="str">
        <f t="shared" si="1"/>
        <v>7</v>
      </c>
      <c r="K5" s="89" t="str">
        <f t="shared" si="1"/>
        <v>7</v>
      </c>
    </row>
    <row r="6" spans="2:11" x14ac:dyDescent="0.25">
      <c r="B6" s="71" t="s">
        <v>81</v>
      </c>
      <c r="C6" s="89">
        <f>C4*C2</f>
        <v>70</v>
      </c>
      <c r="D6" s="89">
        <f t="shared" ref="D6:K6" si="2">D4*D2</f>
        <v>65</v>
      </c>
      <c r="E6" s="89">
        <f t="shared" si="2"/>
        <v>80</v>
      </c>
      <c r="F6" s="89">
        <f t="shared" si="2"/>
        <v>70</v>
      </c>
      <c r="G6" s="89">
        <f t="shared" si="2"/>
        <v>85</v>
      </c>
      <c r="H6" s="89">
        <f t="shared" si="2"/>
        <v>0</v>
      </c>
      <c r="I6" s="89">
        <f t="shared" si="2"/>
        <v>140</v>
      </c>
      <c r="J6" s="89">
        <f t="shared" si="2"/>
        <v>20</v>
      </c>
      <c r="K6" s="89">
        <f t="shared" si="2"/>
        <v>70</v>
      </c>
    </row>
    <row r="7" spans="2:11" x14ac:dyDescent="0.25">
      <c r="C7" s="55" t="s">
        <v>86</v>
      </c>
    </row>
    <row r="8" spans="2:11" x14ac:dyDescent="0.25">
      <c r="C8" s="55" t="s">
        <v>73</v>
      </c>
      <c r="D8" s="55" t="s">
        <v>72</v>
      </c>
    </row>
    <row r="9" spans="2:11" ht="21" x14ac:dyDescent="0.35">
      <c r="F9" s="80" t="str">
        <f>IF(COUNTIF(C2:K2,"")=0,"","Введите уровень успешности каждого задания")</f>
        <v/>
      </c>
    </row>
    <row r="10" spans="2:11" ht="63" x14ac:dyDescent="0.25">
      <c r="B10" s="81" t="s">
        <v>60</v>
      </c>
      <c r="C10" s="81" t="s">
        <v>62</v>
      </c>
      <c r="D10" s="81" t="s">
        <v>84</v>
      </c>
      <c r="E10" s="81" t="s">
        <v>85</v>
      </c>
      <c r="F10" s="76" t="s">
        <v>63</v>
      </c>
      <c r="G10" s="76" t="s">
        <v>64</v>
      </c>
      <c r="H10" s="76" t="s">
        <v>61</v>
      </c>
      <c r="I10" s="76" t="s">
        <v>65</v>
      </c>
      <c r="J10" s="76" t="s">
        <v>78</v>
      </c>
    </row>
    <row r="11" spans="2:11" ht="15.75" x14ac:dyDescent="0.25">
      <c r="B11" s="77">
        <f>АнализКл!B11</f>
        <v>1</v>
      </c>
      <c r="C11" s="87" t="str">
        <f>АнализКл!C11</f>
        <v xml:space="preserve">Атмосфера. Гидросфера </v>
      </c>
      <c r="D11" s="82" t="str">
        <f>АнализКл!D11</f>
        <v>2.4; 2.5</v>
      </c>
      <c r="E11" s="88" t="str">
        <f>АнализКл!E11</f>
        <v>1.8.1</v>
      </c>
      <c r="F11" s="78" t="str">
        <f>АнализКл!F11</f>
        <v>Б</v>
      </c>
      <c r="G11" s="66">
        <f>АнализКл!G11</f>
        <v>1</v>
      </c>
      <c r="H11" s="83">
        <f>IF(I11="","",I11*G11)</f>
        <v>0.7</v>
      </c>
      <c r="I11" s="79">
        <f t="shared" ref="I11:I17" si="3">IF(COUNTIFS($C$5:$K$5,$B11,$C$2:$K$2,"")=0,SUMIFS($C$6:$K$6,$C$5:$K$5,$B11)/$G11/100,"")</f>
        <v>0.7</v>
      </c>
      <c r="J11" s="78" t="str">
        <f t="shared" ref="J11:J17" si="4">IF(I11="",$F$9,IF(I11&gt;=$A$24,$C$24,IF(I11&gt;=$A$23,$C$23,IF(I11&gt;=$A$22,$C$22,IF(I11&gt;=$A$21,$C$21,$C$20)))))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1" ht="63" x14ac:dyDescent="0.25">
      <c r="B12" s="77">
        <f>АнализКл!B12</f>
        <v>2</v>
      </c>
      <c r="C12" s="87" t="str">
        <f>АнализКл!C12</f>
        <v xml:space="preserve">Литосфера. Гидросфера. Атмосфера. Географическая оболочка Земли. Широтная зональность  и высотная поясность. Природа России </v>
      </c>
      <c r="D12" s="82" t="str">
        <f>АнализКл!D12</f>
        <v>2.2; 2.4– 2.7; 7.2</v>
      </c>
      <c r="E12" s="88" t="str">
        <f>АнализКл!E12</f>
        <v>1.8.1; 1.8.2</v>
      </c>
      <c r="F12" s="78" t="str">
        <f>АнализКл!F12</f>
        <v>Б</v>
      </c>
      <c r="G12" s="66">
        <f>АнализКл!G12</f>
        <v>1</v>
      </c>
      <c r="H12" s="83">
        <f t="shared" ref="H12:H17" si="5">IF(I12="","",I12*G12)</f>
        <v>0.65</v>
      </c>
      <c r="I12" s="79">
        <f t="shared" si="3"/>
        <v>0.65</v>
      </c>
      <c r="J12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1" ht="15.75" x14ac:dyDescent="0.25">
      <c r="B13" s="77">
        <f>АнализКл!B13</f>
        <v>3</v>
      </c>
      <c r="C13" s="86" t="str">
        <f>АнализКл!C13</f>
        <v xml:space="preserve">Городское и сельское население. Города </v>
      </c>
      <c r="D13" s="82" t="str">
        <f>АнализКл!D13</f>
        <v>7.3.6</v>
      </c>
      <c r="E13" s="88" t="str">
        <f>АнализКл!E13</f>
        <v>1.10.4</v>
      </c>
      <c r="F13" s="78" t="str">
        <f>АнализКл!F13</f>
        <v>Б</v>
      </c>
      <c r="G13" s="66">
        <f>АнализКл!G13</f>
        <v>1</v>
      </c>
      <c r="H13" s="83">
        <f t="shared" si="5"/>
        <v>0.8</v>
      </c>
      <c r="I13" s="79">
        <f t="shared" si="3"/>
        <v>0.8</v>
      </c>
      <c r="J13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1" ht="47.25" x14ac:dyDescent="0.25">
      <c r="B14" s="77">
        <f>АнализКл!B14</f>
        <v>4</v>
      </c>
      <c r="C14" s="86" t="str">
        <f>АнализКл!C14</f>
        <v>География отраслей промышленности России. География сельского хозяйства. География важнейших видов транспорта</v>
      </c>
      <c r="D14" s="82" t="str">
        <f>АнализКл!D14</f>
        <v>7.4.3–7.4.5</v>
      </c>
      <c r="E14" s="88" t="str">
        <f>АнализКл!E14</f>
        <v>1.10.5</v>
      </c>
      <c r="F14" s="78" t="str">
        <f>АнализКл!F14</f>
        <v>П</v>
      </c>
      <c r="G14" s="66">
        <f>АнализКл!G14</f>
        <v>1</v>
      </c>
      <c r="H14" s="83">
        <f t="shared" si="5"/>
        <v>0.7</v>
      </c>
      <c r="I14" s="79">
        <f t="shared" si="3"/>
        <v>0.7</v>
      </c>
      <c r="J1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1" ht="47.25" x14ac:dyDescent="0.25">
      <c r="B15" s="77">
        <f>АнализКл!B15</f>
        <v>5</v>
      </c>
      <c r="C15" s="86" t="str">
        <f>АнализКл!C15</f>
        <v xml:space="preserve">Административно территориальное устройство России. Столицы и крупные города </v>
      </c>
      <c r="D15" s="82" t="str">
        <f>АнализКл!D15</f>
        <v>6.3; 7.1.3</v>
      </c>
      <c r="E15" s="88" t="str">
        <f>АнализКл!E15</f>
        <v>1.5; 1.10.2</v>
      </c>
      <c r="F15" s="78" t="str">
        <f>АнализКл!F15</f>
        <v>Б</v>
      </c>
      <c r="G15" s="66">
        <f>АнализКл!G15</f>
        <v>1</v>
      </c>
      <c r="H15" s="83">
        <f t="shared" si="5"/>
        <v>0.85</v>
      </c>
      <c r="I15" s="79">
        <f t="shared" si="3"/>
        <v>0.85</v>
      </c>
      <c r="J15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1" ht="31.5" x14ac:dyDescent="0.25">
      <c r="B16" s="77">
        <f>АнализКл!B16</f>
        <v>6</v>
      </c>
      <c r="C16" s="86" t="str">
        <f>АнализКл!C16</f>
        <v xml:space="preserve">Природнохозяйственное районирование России. Регионы России </v>
      </c>
      <c r="D16" s="82" t="str">
        <f>АнализКл!D16</f>
        <v>7.5</v>
      </c>
      <c r="E16" s="88" t="str">
        <f>АнализКл!E16</f>
        <v>2.1</v>
      </c>
      <c r="F16" s="78" t="str">
        <f>АнализКл!F16</f>
        <v>В</v>
      </c>
      <c r="G16" s="66">
        <f>АнализКл!G16</f>
        <v>2</v>
      </c>
      <c r="H16" s="83">
        <f t="shared" si="5"/>
        <v>1.4</v>
      </c>
      <c r="I16" s="79">
        <f t="shared" si="3"/>
        <v>0.7</v>
      </c>
      <c r="J16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47.25" x14ac:dyDescent="0.25">
      <c r="B17" s="77">
        <f>АнализКл!B17</f>
        <v>7</v>
      </c>
      <c r="C17" s="86" t="str">
        <f>АнализКл!C17</f>
        <v xml:space="preserve">Земля как планета, современный облик планеты Земля. Форма, размеры, движение Земли </v>
      </c>
      <c r="D17" s="82" t="str">
        <f>АнализКл!D17</f>
        <v xml:space="preserve">2.1 </v>
      </c>
      <c r="E17" s="88" t="str">
        <f>АнализКл!E17</f>
        <v xml:space="preserve">1.7 </v>
      </c>
      <c r="F17" s="78" t="str">
        <f>АнализКл!F17</f>
        <v xml:space="preserve">В </v>
      </c>
      <c r="G17" s="66">
        <f>АнализКл!G17</f>
        <v>2</v>
      </c>
      <c r="H17" s="83">
        <f t="shared" si="5"/>
        <v>0.9</v>
      </c>
      <c r="I17" s="79">
        <f t="shared" si="3"/>
        <v>0.45</v>
      </c>
      <c r="J17" s="78" t="str">
        <f t="shared" si="4"/>
        <v>Данный элемент содержания усвоен на низком уровне. Требуется коррекция.</v>
      </c>
    </row>
    <row r="19" spans="1:10" ht="15.75" x14ac:dyDescent="0.25">
      <c r="A19" s="72" t="s">
        <v>77</v>
      </c>
      <c r="B19" s="72" t="s">
        <v>76</v>
      </c>
      <c r="C19" s="73" t="s">
        <v>66</v>
      </c>
    </row>
    <row r="20" spans="1:10" ht="15.75" x14ac:dyDescent="0.25">
      <c r="A20" s="74">
        <v>0</v>
      </c>
      <c r="B20" s="74">
        <f>A21-0.01</f>
        <v>0.28999999999999998</v>
      </c>
      <c r="C20" s="75" t="s">
        <v>67</v>
      </c>
    </row>
    <row r="21" spans="1:10" ht="15.75" x14ac:dyDescent="0.25">
      <c r="A21" s="74">
        <v>0.3</v>
      </c>
      <c r="B21" s="74">
        <f t="shared" ref="B21:B23" si="6">A22-0.01</f>
        <v>0.49</v>
      </c>
      <c r="C21" s="75" t="s">
        <v>68</v>
      </c>
    </row>
    <row r="22" spans="1:10" ht="15.75" x14ac:dyDescent="0.25">
      <c r="A22" s="74">
        <v>0.5</v>
      </c>
      <c r="B22" s="74">
        <f t="shared" si="6"/>
        <v>0.69</v>
      </c>
      <c r="C22" s="75" t="s">
        <v>83</v>
      </c>
    </row>
    <row r="23" spans="1:10" ht="15.75" x14ac:dyDescent="0.25">
      <c r="A23" s="74">
        <v>0.7</v>
      </c>
      <c r="B23" s="74">
        <f t="shared" si="6"/>
        <v>0.89</v>
      </c>
      <c r="C23" s="75" t="s">
        <v>69</v>
      </c>
    </row>
    <row r="24" spans="1:10" ht="15.75" x14ac:dyDescent="0.25">
      <c r="A24" s="74">
        <v>0.9</v>
      </c>
      <c r="B24" s="74">
        <v>1</v>
      </c>
      <c r="C24" s="75" t="s">
        <v>70</v>
      </c>
    </row>
  </sheetData>
  <sheetProtection password="CF7A" sheet="1" objects="1" scenarios="1" formatRows="0"/>
  <mergeCells count="1">
    <mergeCell ref="C1:K1"/>
  </mergeCells>
  <conditionalFormatting sqref="A20:C21 J11:J17">
    <cfRule type="expression" dxfId="0" priority="1786">
      <formula>$I11&lt;$A$22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2018-01-30T06:06:56Z</cp:lastPrinted>
  <dcterms:created xsi:type="dcterms:W3CDTF">2006-09-28T05:33:49Z</dcterms:created>
  <dcterms:modified xsi:type="dcterms:W3CDTF">2018-01-30T06:06:59Z</dcterms:modified>
</cp:coreProperties>
</file>