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АнализКл!$A$7:$I$24</definedName>
    <definedName name="_xlnm.Print_Area" localSheetId="3">АнализОО!$A$7:$I$24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F11" i="26"/>
  <c r="G11" i="26"/>
  <c r="C12" i="26"/>
  <c r="D12" i="26"/>
  <c r="F12" i="26"/>
  <c r="G12" i="26"/>
  <c r="F13" i="26"/>
  <c r="G13" i="26"/>
  <c r="F14" i="26"/>
  <c r="G14" i="26"/>
  <c r="F15" i="26"/>
  <c r="G15" i="26"/>
  <c r="F16" i="26"/>
  <c r="G16" i="26"/>
  <c r="F17" i="26"/>
  <c r="G17" i="26"/>
  <c r="B12" i="26"/>
  <c r="B13" i="26"/>
  <c r="B14" i="26"/>
  <c r="B15" i="26"/>
  <c r="B16" i="26"/>
  <c r="B17" i="26"/>
  <c r="B11" i="26"/>
  <c r="E5" i="26" l="1"/>
  <c r="F5" i="26"/>
  <c r="G5" i="26"/>
  <c r="H5" i="26"/>
  <c r="I5" i="26"/>
  <c r="D6" i="26" l="1"/>
  <c r="E4" i="26"/>
  <c r="E6" i="26" s="1"/>
  <c r="F4" i="26"/>
  <c r="F6" i="26" s="1"/>
  <c r="G4" i="26"/>
  <c r="G6" i="26" s="1"/>
  <c r="H4" i="26"/>
  <c r="H6" i="26" s="1"/>
  <c r="I4" i="26"/>
  <c r="I6" i="26" s="1"/>
  <c r="I14" i="26" l="1"/>
  <c r="I16" i="26"/>
  <c r="I17" i="26"/>
  <c r="I13" i="26"/>
  <c r="I12" i="26"/>
  <c r="I15" i="26"/>
  <c r="H17" i="26" l="1"/>
  <c r="H16" i="26"/>
  <c r="H15" i="26"/>
  <c r="H14" i="26"/>
  <c r="H13" i="26"/>
  <c r="H12" i="26"/>
  <c r="C6" i="26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2" i="26"/>
  <c r="J14" i="26"/>
  <c r="J11" i="26"/>
  <c r="J13" i="26"/>
  <c r="J15" i="26"/>
  <c r="J16" i="26"/>
  <c r="J17" i="26"/>
  <c r="J12" i="25"/>
  <c r="J16" i="25"/>
  <c r="J13" i="25"/>
  <c r="J17" i="25"/>
  <c r="J14" i="25"/>
  <c r="J11" i="25"/>
  <c r="B23" i="26"/>
  <c r="B22" i="26"/>
  <c r="B21" i="26"/>
  <c r="B20" i="26"/>
  <c r="B21" i="25"/>
  <c r="B22" i="25"/>
  <c r="B23" i="25"/>
  <c r="B2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<sst xmlns="http://schemas.openxmlformats.org/spreadsheetml/2006/main" count="204" uniqueCount="106">
  <si>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</si>
  <si>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</si>
  <si>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</si>
  <si>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</si>
  <si>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</si>
  <si>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</si>
  <si>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</si>
  <si>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</si>
  <si>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</si>
  <si>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</si>
  <si>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</si>
  <si>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</si>
  <si>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</si>
  <si>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</si>
  <si>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</si>
  <si>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</si>
  <si>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</si>
  <si>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</si>
  <si>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</si>
  <si>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</si>
  <si>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</si>
  <si>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</si>
  <si>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</si>
  <si>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</si>
  <si>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</si>
  <si>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</si>
  <si>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</si>
  <si>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</si>
  <si>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</si>
  <si>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</si>
  <si>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</si>
  <si>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</si>
  <si>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</si>
  <si>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</si>
  <si>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</si>
  <si>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</si>
  <si>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</si>
  <si>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</si>
  <si>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</si>
  <si>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</si>
  <si>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</si>
  <si>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</si>
  <si>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</si>
  <si>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</si>
  <si>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</si>
  <si>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</si>
  <si>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</si>
  <si>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</si>
  <si>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</si>
  <si>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</si>
  <si>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</si>
  <si>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</si>
  <si>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</si>
  <si>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</si>
  <si>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</si>
  <si>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</si>
  <si>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</si>
  <si>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</si>
  <si>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</si>
  <si>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</si>
  <si>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</si>
  <si>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</si>
  <si>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</si>
  <si>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</si>
  <si>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</si>
  <si>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</si>
  <si>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</si>
  <si>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</si>
  <si>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</si>
  <si>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</si>
  <si>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</si>
  <si>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</si>
  <si>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</si>
  <si>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</si>
  <si>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</si>
  <si>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</si>
  <si>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</si>
  <si>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</si>
  <si>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</si>
  <si>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</si>
  <si>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</si>
  <si>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</si>
  <si>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</si>
  <si>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Базовый </t>
  </si>
  <si>
    <t>Базовый</t>
  </si>
  <si>
    <t>1 Орф</t>
  </si>
  <si>
    <t>1 Пун</t>
  </si>
  <si>
    <t>КДР 6 кл. по русскому языку 14.12.2017 г.</t>
  </si>
  <si>
    <t>6.17; 7.19</t>
  </si>
  <si>
    <t>Пунктуационные нормы.</t>
  </si>
  <si>
    <t>Орфографические нормы.</t>
  </si>
  <si>
    <t>Код контролируемого элемента знаний</t>
  </si>
  <si>
    <t>Код проверяемого умения</t>
  </si>
  <si>
    <t>Правописание корней.</t>
  </si>
  <si>
    <t>6.5</t>
  </si>
  <si>
    <t>1.1</t>
  </si>
  <si>
    <t>Правописание приставок.</t>
  </si>
  <si>
    <t>6.6</t>
  </si>
  <si>
    <t>6.8</t>
  </si>
  <si>
    <t>9.3</t>
  </si>
  <si>
    <t>2.2</t>
  </si>
  <si>
    <t>1.3</t>
  </si>
  <si>
    <t>Правописание Н и НН в прилагательных.</t>
  </si>
  <si>
    <t>Морфологические нормы.</t>
  </si>
  <si>
    <t>Лексические нормы.</t>
  </si>
  <si>
    <t xml:space="preserve">3.8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</si>
</sst>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9">
    <dxf>
      <fill>
        <patternFill>
          <bgColor theme="6" tint="0.39994506668294322"/>
        </patternFill>
      </fill>
    </dxf>
    <dxf>
      <font>
        <b/>
        <i/>
      </font>
    </dxf>
    <dxf>
      <fill>
        <patternFill>
          <bgColor theme="6" tint="0.39994506668294322"/>
        </patternFill>
      </fill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1" t="e">
        <f>#REF!</f>
        <v>#REF!</v>
      </c>
      <c r="B1" s="92"/>
      <c r="C1" s="93"/>
      <c r="D1" s="39" t="s">
        <v>54</v>
      </c>
      <c r="E1" s="31"/>
      <c r="F1" s="94" t="e">
        <f>#REF!</f>
        <v>#REF!</v>
      </c>
      <c r="G1" s="95"/>
      <c r="H1" s="96" t="s">
        <v>51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98" t="s">
        <v>49</v>
      </c>
      <c r="C3" s="100" t="s">
        <v>48</v>
      </c>
      <c r="D3" s="104" t="s">
        <v>55</v>
      </c>
      <c r="E3" s="106" t="s">
        <v>50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97" t="s">
        <v>57</v>
      </c>
      <c r="W3" s="107"/>
      <c r="X3" s="107"/>
      <c r="Y3" s="107"/>
      <c r="Z3" s="97" t="s">
        <v>59</v>
      </c>
      <c r="AA3" s="107"/>
      <c r="AB3" s="107"/>
      <c r="AC3" s="107"/>
      <c r="AD3" s="102" t="s">
        <v>58</v>
      </c>
    </row>
    <row r="4" spans="1:30" ht="16.5" thickBot="1" x14ac:dyDescent="0.3">
      <c r="A4" s="97"/>
      <c r="B4" s="99"/>
      <c r="C4" s="101"/>
      <c r="D4" s="10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8" priority="2">
      <formula>AND($C5&lt;&gt;0,$AD5&lt;&gt;100)</formula>
    </cfRule>
  </conditionalFormatting>
  <conditionalFormatting sqref="G5:H48 N5:Q48 V5:Y48">
    <cfRule type="cellIs" dxfId="17" priority="12" operator="greaterThan">
      <formula>#REF!</formula>
    </cfRule>
  </conditionalFormatting>
  <conditionalFormatting sqref="B5:B48">
    <cfRule type="cellIs" dxfId="16" priority="10" stopIfTrue="1" operator="lessThan">
      <formula>#REF!</formula>
    </cfRule>
  </conditionalFormatting>
  <conditionalFormatting sqref="E5:F48">
    <cfRule type="expression" dxfId="15" priority="90">
      <formula>IF(SUM(#REF!)&gt;#REF!,1)</formula>
    </cfRule>
  </conditionalFormatting>
  <conditionalFormatting sqref="G49:H54 N49:Q54 V49:Y54">
    <cfRule type="cellIs" dxfId="14" priority="125" operator="greaterThan">
      <formula>#REF!</formula>
    </cfRule>
  </conditionalFormatting>
  <conditionalFormatting sqref="B49:B54">
    <cfRule type="cellIs" dxfId="13" priority="131" stopIfTrue="1" operator="lessThan">
      <formula>#REF!</formula>
    </cfRule>
  </conditionalFormatting>
  <conditionalFormatting sqref="E49:F54">
    <cfRule type="expression" dxfId="12" priority="133">
      <formula>IF(SUM(#REF!)&gt;#REF!,1)</formula>
    </cfRule>
  </conditionalFormatting>
  <conditionalFormatting sqref="I49:M54">
    <cfRule type="expression" dxfId="11" priority="135">
      <formula>IF(SUM(#REF!)&gt;#REF!,1)</formula>
    </cfRule>
  </conditionalFormatting>
  <conditionalFormatting sqref="R49:U54">
    <cfRule type="expression" dxfId="10" priority="137">
      <formula>IF(SUM(#REF!)&gt;#REF!,1)</formula>
    </cfRule>
  </conditionalFormatting>
  <conditionalFormatting sqref="C49:D54">
    <cfRule type="expression" dxfId="9" priority="139" stopIfTrue="1">
      <formula>IF(AND(SUM(#REF!)&lt;&gt;#REF!,NOT(ISBLANK(#REF!))),1)</formula>
    </cfRule>
  </conditionalFormatting>
  <conditionalFormatting sqref="V49:Y54">
    <cfRule type="expression" dxfId="8" priority="141">
      <formula>SUM(#REF!)&gt;#REF!</formula>
    </cfRule>
  </conditionalFormatting>
  <conditionalFormatting sqref="I5:M48">
    <cfRule type="expression" dxfId="7" priority="272">
      <formula>IF(SUM(#REF!)&gt;#REF!,1)</formula>
    </cfRule>
  </conditionalFormatting>
  <conditionalFormatting sqref="R5:U48">
    <cfRule type="expression" dxfId="6" priority="1782">
      <formula>IF(SUM(#REF!)&gt;#REF!,1)</formula>
    </cfRule>
  </conditionalFormatting>
  <conditionalFormatting sqref="C5:D48">
    <cfRule type="expression" dxfId="5" priority="1784" stopIfTrue="1">
      <formula>IF(AND(SUM(#REF!)&lt;&gt;#REF!,NOT(ISBLANK(#REF!))),1)</formula>
    </cfRule>
  </conditionalFormatting>
  <conditionalFormatting sqref="V5:Y48">
    <cfRule type="expression" dxfId="4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4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7.7109375" customWidth="1"/>
    <col min="5" max="5" width="15" customWidth="1"/>
    <col min="6" max="9" width="11.85546875" customWidth="1"/>
    <col min="10" max="10" width="21.28515625" customWidth="1"/>
  </cols>
  <sheetData>
    <row r="2" spans="2:10" s="55" customFormat="1" x14ac:dyDescent="0.25">
      <c r="B2" s="59" t="s">
        <v>71</v>
      </c>
      <c r="C2" s="60"/>
      <c r="D2" s="60"/>
      <c r="E2" s="60"/>
      <c r="F2" s="60"/>
      <c r="G2" s="60"/>
      <c r="H2" s="60"/>
      <c r="I2" s="60"/>
    </row>
    <row r="3" spans="2:10" ht="15.75" thickBot="1" x14ac:dyDescent="0.3">
      <c r="C3" s="87" t="s">
        <v>85</v>
      </c>
      <c r="D3" s="88" t="s">
        <v>86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</row>
    <row r="4" spans="2:10" x14ac:dyDescent="0.25">
      <c r="C4" s="83"/>
      <c r="D4" s="63"/>
      <c r="E4" s="63"/>
      <c r="F4" s="63"/>
      <c r="G4" s="63"/>
      <c r="H4" s="63"/>
      <c r="I4" s="63"/>
    </row>
    <row r="5" spans="2:10" x14ac:dyDescent="0.25">
      <c r="C5" s="83"/>
      <c r="D5" s="63"/>
      <c r="E5" s="63"/>
      <c r="F5" s="63"/>
      <c r="G5" s="63"/>
      <c r="H5" s="63"/>
      <c r="I5" s="63"/>
    </row>
    <row r="6" spans="2:10" x14ac:dyDescent="0.25">
      <c r="C6" s="83"/>
      <c r="D6" s="63"/>
      <c r="E6" s="63"/>
      <c r="F6" s="63"/>
      <c r="G6" s="63"/>
      <c r="H6" s="63"/>
      <c r="I6" s="63"/>
    </row>
    <row r="7" spans="2:10" x14ac:dyDescent="0.25">
      <c r="C7" s="55" t="s">
        <v>87</v>
      </c>
      <c r="D7" s="63"/>
      <c r="E7" s="63"/>
      <c r="F7" s="63"/>
      <c r="G7" s="63"/>
      <c r="H7" s="63"/>
      <c r="I7" s="63"/>
    </row>
    <row r="8" spans="2:10" x14ac:dyDescent="0.25">
      <c r="B8" s="55"/>
      <c r="C8" s="55" t="s">
        <v>73</v>
      </c>
      <c r="D8" s="55" t="s">
        <v>74</v>
      </c>
      <c r="E8" s="55"/>
      <c r="F8" s="55"/>
      <c r="G8" s="55"/>
      <c r="H8" s="55"/>
      <c r="I8" s="55"/>
    </row>
    <row r="9" spans="2:10" ht="21" x14ac:dyDescent="0.35">
      <c r="F9" s="64" t="str">
        <f>IF(COUNTIF(C2:I2,"")=0,"","Введите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79" t="s">
        <v>60</v>
      </c>
      <c r="C10" s="68" t="s">
        <v>62</v>
      </c>
      <c r="D10" s="68" t="s">
        <v>91</v>
      </c>
      <c r="E10" s="68" t="s">
        <v>92</v>
      </c>
      <c r="F10" s="68" t="s">
        <v>63</v>
      </c>
      <c r="G10" s="68" t="s">
        <v>64</v>
      </c>
      <c r="H10" s="68" t="s">
        <v>61</v>
      </c>
      <c r="I10" s="68" t="s">
        <v>65</v>
      </c>
      <c r="J10" s="68" t="s">
        <v>78</v>
      </c>
    </row>
    <row r="11" spans="2:10" ht="47.25" x14ac:dyDescent="0.25">
      <c r="B11" s="65" t="s">
        <v>85</v>
      </c>
      <c r="C11" s="85" t="s">
        <v>90</v>
      </c>
      <c r="D11" s="80" t="s">
        <v>88</v>
      </c>
      <c r="E11" s="80"/>
      <c r="F11" s="76" t="s">
        <v>83</v>
      </c>
      <c r="G11" s="66">
        <v>1</v>
      </c>
      <c r="H11" s="81" t="str">
        <f>IF(I11="","",I11*G11)</f>
        <v/>
      </c>
      <c r="I11" s="67" t="str">
        <f>IF($C$2="","",$C$2)</f>
        <v/>
      </c>
      <c r="J11" s="66" t="str">
        <f t="shared" ref="J11:J17" si="0">IF(I11="",$F$9,IF(I11&gt;=$A$24,$C$24,IF(I11&gt;=$A$23,$C$23,IF(I11&gt;=$A$22,$C$22,IF(I11&gt;=$A$21,$C$21,$C$20)))))</f>
        <v>Введите уровень успешности каждого задания</v>
      </c>
    </row>
    <row r="12" spans="2:10" ht="47.25" x14ac:dyDescent="0.25">
      <c r="B12" s="65" t="s">
        <v>86</v>
      </c>
      <c r="C12" s="85" t="s">
        <v>89</v>
      </c>
      <c r="D12" s="80" t="s">
        <v>88</v>
      </c>
      <c r="E12" s="80"/>
      <c r="F12" s="76" t="s">
        <v>84</v>
      </c>
      <c r="G12" s="66">
        <v>1</v>
      </c>
      <c r="H12" s="81" t="str">
        <f t="shared" ref="H12:H17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47.25" x14ac:dyDescent="0.25">
      <c r="B13" s="65">
        <v>2</v>
      </c>
      <c r="C13" s="84" t="s">
        <v>93</v>
      </c>
      <c r="D13" s="80" t="s">
        <v>94</v>
      </c>
      <c r="E13" s="80" t="s">
        <v>95</v>
      </c>
      <c r="F13" s="76" t="s">
        <v>83</v>
      </c>
      <c r="G13" s="66">
        <v>1</v>
      </c>
      <c r="H13" s="81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47.25" x14ac:dyDescent="0.25">
      <c r="B14" s="65">
        <v>3</v>
      </c>
      <c r="C14" s="84" t="s">
        <v>96</v>
      </c>
      <c r="D14" s="80" t="s">
        <v>97</v>
      </c>
      <c r="E14" s="80" t="s">
        <v>95</v>
      </c>
      <c r="F14" s="76" t="s">
        <v>83</v>
      </c>
      <c r="G14" s="66">
        <v>1</v>
      </c>
      <c r="H14" s="81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47.25" x14ac:dyDescent="0.25">
      <c r="B15" s="65">
        <v>4</v>
      </c>
      <c r="C15" s="84" t="s">
        <v>102</v>
      </c>
      <c r="D15" s="80" t="s">
        <v>98</v>
      </c>
      <c r="E15" s="80" t="s">
        <v>95</v>
      </c>
      <c r="F15" s="76" t="s">
        <v>83</v>
      </c>
      <c r="G15" s="66">
        <v>1</v>
      </c>
      <c r="H15" s="81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47.25" x14ac:dyDescent="0.25">
      <c r="B16" s="65">
        <v>5</v>
      </c>
      <c r="C16" s="84" t="s">
        <v>103</v>
      </c>
      <c r="D16" s="80" t="s">
        <v>99</v>
      </c>
      <c r="E16" s="80" t="s">
        <v>95</v>
      </c>
      <c r="F16" s="76" t="s">
        <v>83</v>
      </c>
      <c r="G16" s="66">
        <v>1</v>
      </c>
      <c r="H16" s="81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6</v>
      </c>
      <c r="C17" s="84" t="s">
        <v>104</v>
      </c>
      <c r="D17" s="80" t="s">
        <v>100</v>
      </c>
      <c r="E17" s="80" t="s">
        <v>101</v>
      </c>
      <c r="F17" s="76" t="s">
        <v>83</v>
      </c>
      <c r="G17" s="66">
        <v>1</v>
      </c>
      <c r="H17" s="81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9" spans="1:10" ht="15.75" x14ac:dyDescent="0.25">
      <c r="A19" t="s">
        <v>77</v>
      </c>
      <c r="B19" t="s">
        <v>76</v>
      </c>
      <c r="C19" s="57" t="s">
        <v>66</v>
      </c>
    </row>
    <row r="20" spans="1:10" ht="15.75" x14ac:dyDescent="0.25">
      <c r="A20" s="56">
        <v>0</v>
      </c>
      <c r="B20" s="56">
        <f>A21-0.01</f>
        <v>0.28999999999999998</v>
      </c>
      <c r="C20" s="58" t="s">
        <v>67</v>
      </c>
    </row>
    <row r="21" spans="1:10" ht="15.75" x14ac:dyDescent="0.25">
      <c r="A21" s="56">
        <v>0.3</v>
      </c>
      <c r="B21" s="56">
        <f t="shared" ref="B21:B23" si="2">A22-0.01</f>
        <v>0.49</v>
      </c>
      <c r="C21" s="58" t="s">
        <v>68</v>
      </c>
    </row>
    <row r="22" spans="1:10" ht="15.75" x14ac:dyDescent="0.25">
      <c r="A22" s="56">
        <v>0.5</v>
      </c>
      <c r="B22" s="56">
        <f t="shared" si="2"/>
        <v>0.69</v>
      </c>
      <c r="C22" s="58" t="s">
        <v>82</v>
      </c>
    </row>
    <row r="23" spans="1:10" ht="15.75" x14ac:dyDescent="0.25">
      <c r="A23" s="56">
        <v>0.7</v>
      </c>
      <c r="B23" s="56">
        <f t="shared" si="2"/>
        <v>0.89</v>
      </c>
      <c r="C23" s="58" t="s">
        <v>69</v>
      </c>
    </row>
    <row r="24" spans="1:10" ht="15.75" x14ac:dyDescent="0.25">
      <c r="A24" s="56">
        <v>0.9</v>
      </c>
      <c r="B24" s="56">
        <v>1</v>
      </c>
      <c r="C24" s="58" t="s">
        <v>70</v>
      </c>
    </row>
  </sheetData>
  <sheetProtection password="CF7A" sheet="1" objects="1" scenarios="1" formatRows="0"/>
  <conditionalFormatting sqref="A20:C21 J11:J17">
    <cfRule type="expression" dxfId="3" priority="2">
      <formula>$I11&lt;$A$22</formula>
    </cfRule>
  </conditionalFormatting>
  <conditionalFormatting sqref="C3 E3 I3">
    <cfRule type="expression" dxfId="2" priority="1">
      <formula>MOD(COUNTIF(C$9:$I$9,1),2)=0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80" zoomScaleNormal="80" workbookViewId="0">
      <selection activeCell="J2" sqref="J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7.7109375" style="55" customWidth="1"/>
    <col min="5" max="5" width="15" style="55" customWidth="1"/>
    <col min="6" max="9" width="15.5703125" style="55" customWidth="1"/>
    <col min="10" max="10" width="21.28515625" style="55" customWidth="1"/>
    <col min="11" max="16384" width="9.140625" style="55"/>
  </cols>
  <sheetData>
    <row r="1" spans="2:10" ht="15.75" customHeight="1" x14ac:dyDescent="0.25">
      <c r="C1" s="108" t="s">
        <v>75</v>
      </c>
      <c r="D1" s="108"/>
      <c r="E1" s="108"/>
      <c r="F1" s="108"/>
      <c r="G1" s="108"/>
      <c r="H1" s="108"/>
      <c r="I1" s="108"/>
    </row>
    <row r="2" spans="2:10" s="62" customFormat="1" x14ac:dyDescent="0.25">
      <c r="B2" s="61" t="s">
        <v>71</v>
      </c>
      <c r="C2" s="82">
        <v>71.3</v>
      </c>
      <c r="D2" s="82">
        <v>69.7</v>
      </c>
      <c r="E2" s="82">
        <v>69.099999999999994</v>
      </c>
      <c r="F2" s="82">
        <v>76.7</v>
      </c>
      <c r="G2" s="82">
        <v>56.6</v>
      </c>
      <c r="H2" s="82">
        <v>67.900000000000006</v>
      </c>
      <c r="I2" s="82">
        <v>84.1</v>
      </c>
    </row>
    <row r="3" spans="2:10" ht="15.75" thickBot="1" x14ac:dyDescent="0.3">
      <c r="C3" s="87" t="s">
        <v>85</v>
      </c>
      <c r="D3" s="88" t="s">
        <v>86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</row>
    <row r="4" spans="2:10" x14ac:dyDescent="0.25">
      <c r="B4" s="69" t="s">
        <v>81</v>
      </c>
      <c r="C4" s="86">
        <v>1</v>
      </c>
      <c r="D4" s="86">
        <v>1</v>
      </c>
      <c r="E4" s="86">
        <f t="shared" ref="E4:I4" si="0">IF(LEN(E3)&lt;4,1,1*LEFT(RIGHT(E3,3),1))</f>
        <v>1</v>
      </c>
      <c r="F4" s="86">
        <f t="shared" si="0"/>
        <v>1</v>
      </c>
      <c r="G4" s="86">
        <f t="shared" si="0"/>
        <v>1</v>
      </c>
      <c r="H4" s="86">
        <f t="shared" si="0"/>
        <v>1</v>
      </c>
      <c r="I4" s="86">
        <f t="shared" si="0"/>
        <v>1</v>
      </c>
    </row>
    <row r="5" spans="2:10" x14ac:dyDescent="0.25">
      <c r="B5" s="69" t="s">
        <v>79</v>
      </c>
      <c r="C5" s="86" t="s">
        <v>85</v>
      </c>
      <c r="D5" s="86" t="s">
        <v>86</v>
      </c>
      <c r="E5" s="86">
        <f t="shared" ref="E5:I5" si="1">IF(LEN(E3)&lt;4,E3,LEFT(E3,LEN(E3)-4))</f>
        <v>2</v>
      </c>
      <c r="F5" s="86">
        <f t="shared" si="1"/>
        <v>3</v>
      </c>
      <c r="G5" s="86">
        <f t="shared" si="1"/>
        <v>4</v>
      </c>
      <c r="H5" s="86">
        <f t="shared" si="1"/>
        <v>5</v>
      </c>
      <c r="I5" s="86">
        <f t="shared" si="1"/>
        <v>6</v>
      </c>
    </row>
    <row r="6" spans="2:10" x14ac:dyDescent="0.25">
      <c r="B6" s="69" t="s">
        <v>80</v>
      </c>
      <c r="C6" s="86">
        <f>C4*C2</f>
        <v>71.3</v>
      </c>
      <c r="D6" s="86">
        <f t="shared" ref="D6:I6" si="2">D4*D2</f>
        <v>69.7</v>
      </c>
      <c r="E6" s="86">
        <f t="shared" si="2"/>
        <v>69.099999999999994</v>
      </c>
      <c r="F6" s="86">
        <f t="shared" si="2"/>
        <v>76.7</v>
      </c>
      <c r="G6" s="86">
        <f t="shared" si="2"/>
        <v>56.6</v>
      </c>
      <c r="H6" s="86">
        <f t="shared" si="2"/>
        <v>67.900000000000006</v>
      </c>
      <c r="I6" s="86">
        <f t="shared" si="2"/>
        <v>84.1</v>
      </c>
    </row>
    <row r="7" spans="2:10" x14ac:dyDescent="0.25">
      <c r="C7" s="55" t="s">
        <v>87</v>
      </c>
    </row>
    <row r="8" spans="2:10" x14ac:dyDescent="0.25">
      <c r="C8" s="55" t="s">
        <v>73</v>
      </c>
      <c r="D8" s="55" t="s">
        <v>72</v>
      </c>
    </row>
    <row r="9" spans="2:10" ht="21" x14ac:dyDescent="0.35">
      <c r="F9" s="78" t="str">
        <f>IF(COUNTIF(C2:I2,"")=0,"","Введите уровень успешности каждого задания")</f>
        <v/>
      </c>
    </row>
    <row r="10" spans="2:10" ht="63" x14ac:dyDescent="0.25">
      <c r="B10" s="79" t="s">
        <v>60</v>
      </c>
      <c r="C10" s="79" t="s">
        <v>62</v>
      </c>
      <c r="D10" s="68" t="s">
        <v>91</v>
      </c>
      <c r="E10" s="68" t="s">
        <v>92</v>
      </c>
      <c r="F10" s="74" t="s">
        <v>63</v>
      </c>
      <c r="G10" s="74" t="s">
        <v>64</v>
      </c>
      <c r="H10" s="74" t="s">
        <v>61</v>
      </c>
      <c r="I10" s="74" t="s">
        <v>65</v>
      </c>
      <c r="J10" s="74" t="s">
        <v>78</v>
      </c>
    </row>
    <row r="11" spans="2:10" ht="47.25" x14ac:dyDescent="0.25">
      <c r="B11" s="75" t="str">
        <f>АнализКл!B11</f>
        <v>1 Орф</v>
      </c>
      <c r="C11" s="85" t="str">
        <f>АнализКл!C11</f>
        <v>Орфографические нормы.</v>
      </c>
      <c r="D11" s="80" t="str">
        <f>АнализКл!D11</f>
        <v>6.17; 7.19</v>
      </c>
      <c r="E11" s="80" t="s">
        <v>105</v>
      </c>
      <c r="F11" s="76" t="str">
        <f>АнализКл!F11</f>
        <v xml:space="preserve">Базовый </v>
      </c>
      <c r="G11" s="66">
        <f>АнализКл!G11</f>
        <v>1</v>
      </c>
      <c r="H11" s="81">
        <f>IF(I11="","",I11*G11)</f>
        <v>0.71299999999999997</v>
      </c>
      <c r="I11" s="77">
        <f t="shared" ref="I11:I17" si="3">IF(COUNTIFS($C$5:$I$5,$B11,$C$2:$I$2,"")=0,SUMIFS($C$6:$I$6,$C$5:$I$5,$B11)/$G11/100,"")</f>
        <v>0.71299999999999997</v>
      </c>
      <c r="J11" s="76" t="str">
        <f t="shared" ref="J11:J17" si="4">IF(I11="",$F$9,IF(I11&gt;=$A$24,$C$24,IF(I11&gt;=$A$23,$C$23,IF(I11&gt;=$A$22,$C$22,IF(I11&gt;=$A$21,$C$21,$C$20)))))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0" ht="47.25" x14ac:dyDescent="0.25">
      <c r="B12" s="75" t="str">
        <f>АнализКл!B12</f>
        <v>1 Пун</v>
      </c>
      <c r="C12" s="85" t="str">
        <f>АнализКл!C12</f>
        <v>Пунктуационные нормы.</v>
      </c>
      <c r="D12" s="80" t="str">
        <f>АнализКл!D12</f>
        <v>6.17; 7.19</v>
      </c>
      <c r="E12" s="80" t="s">
        <v>105</v>
      </c>
      <c r="F12" s="76" t="str">
        <f>АнализКл!F12</f>
        <v>Базовый</v>
      </c>
      <c r="G12" s="66">
        <f>АнализКл!G12</f>
        <v>1</v>
      </c>
      <c r="H12" s="81">
        <f t="shared" ref="H12:H17" si="5">IF(I12="","",I12*G12)</f>
        <v>0.69700000000000006</v>
      </c>
      <c r="I12" s="77">
        <f t="shared" si="3"/>
        <v>0.69700000000000006</v>
      </c>
      <c r="J12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3" spans="2:10" ht="47.25" x14ac:dyDescent="0.25">
      <c r="B13" s="75">
        <f>АнализКл!B13</f>
        <v>2</v>
      </c>
      <c r="C13" s="84" t="s">
        <v>93</v>
      </c>
      <c r="D13" s="80" t="s">
        <v>94</v>
      </c>
      <c r="E13" s="80" t="s">
        <v>95</v>
      </c>
      <c r="F13" s="76" t="str">
        <f>АнализКл!F13</f>
        <v xml:space="preserve">Базовый </v>
      </c>
      <c r="G13" s="66">
        <f>АнализКл!G13</f>
        <v>1</v>
      </c>
      <c r="H13" s="81">
        <f t="shared" si="5"/>
        <v>0.69099999999999995</v>
      </c>
      <c r="I13" s="77">
        <f t="shared" si="3"/>
        <v>0.69099999999999995</v>
      </c>
      <c r="J13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10" ht="47.25" x14ac:dyDescent="0.25">
      <c r="B14" s="75">
        <f>АнализКл!B14</f>
        <v>3</v>
      </c>
      <c r="C14" s="84" t="s">
        <v>96</v>
      </c>
      <c r="D14" s="80" t="s">
        <v>97</v>
      </c>
      <c r="E14" s="80" t="s">
        <v>95</v>
      </c>
      <c r="F14" s="76" t="str">
        <f>АнализКл!F14</f>
        <v xml:space="preserve">Базовый </v>
      </c>
      <c r="G14" s="66">
        <f>АнализКл!G14</f>
        <v>1</v>
      </c>
      <c r="H14" s="81">
        <f t="shared" si="5"/>
        <v>0.76700000000000002</v>
      </c>
      <c r="I14" s="77">
        <f t="shared" si="3"/>
        <v>0.76700000000000002</v>
      </c>
      <c r="J14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0" ht="47.25" x14ac:dyDescent="0.25">
      <c r="B15" s="75">
        <f>АнализКл!B15</f>
        <v>4</v>
      </c>
      <c r="C15" s="84" t="s">
        <v>102</v>
      </c>
      <c r="D15" s="80" t="s">
        <v>98</v>
      </c>
      <c r="E15" s="80" t="s">
        <v>95</v>
      </c>
      <c r="F15" s="76" t="str">
        <f>АнализКл!F15</f>
        <v xml:space="preserve">Базовый </v>
      </c>
      <c r="G15" s="66">
        <f>АнализКл!G15</f>
        <v>1</v>
      </c>
      <c r="H15" s="81">
        <f t="shared" si="5"/>
        <v>0.56600000000000006</v>
      </c>
      <c r="I15" s="77">
        <f t="shared" si="3"/>
        <v>0.56600000000000006</v>
      </c>
      <c r="J15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0" ht="47.25" x14ac:dyDescent="0.25">
      <c r="B16" s="75">
        <f>АнализКл!B16</f>
        <v>5</v>
      </c>
      <c r="C16" s="84" t="s">
        <v>103</v>
      </c>
      <c r="D16" s="80" t="s">
        <v>99</v>
      </c>
      <c r="E16" s="80" t="s">
        <v>95</v>
      </c>
      <c r="F16" s="76" t="str">
        <f>АнализКл!F16</f>
        <v xml:space="preserve">Базовый </v>
      </c>
      <c r="G16" s="66">
        <f>АнализКл!G16</f>
        <v>1</v>
      </c>
      <c r="H16" s="81">
        <f t="shared" si="5"/>
        <v>0.67900000000000005</v>
      </c>
      <c r="I16" s="77">
        <f t="shared" si="3"/>
        <v>0.67900000000000005</v>
      </c>
      <c r="J16" s="76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7" spans="1:10" ht="47.25" x14ac:dyDescent="0.25">
      <c r="B17" s="75">
        <f>АнализКл!B17</f>
        <v>6</v>
      </c>
      <c r="C17" s="84" t="s">
        <v>104</v>
      </c>
      <c r="D17" s="80" t="s">
        <v>100</v>
      </c>
      <c r="E17" s="80" t="s">
        <v>101</v>
      </c>
      <c r="F17" s="76" t="str">
        <f>АнализКл!F17</f>
        <v xml:space="preserve">Базовый </v>
      </c>
      <c r="G17" s="66">
        <f>АнализКл!G17</f>
        <v>1</v>
      </c>
      <c r="H17" s="81">
        <f t="shared" si="5"/>
        <v>0.84099999999999997</v>
      </c>
      <c r="I17" s="77">
        <f t="shared" si="3"/>
        <v>0.84099999999999997</v>
      </c>
      <c r="J17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15.75" x14ac:dyDescent="0.25">
      <c r="A19" s="70" t="s">
        <v>77</v>
      </c>
      <c r="B19" s="70" t="s">
        <v>76</v>
      </c>
      <c r="C19" s="71" t="s">
        <v>66</v>
      </c>
    </row>
    <row r="20" spans="1:10" ht="15.75" x14ac:dyDescent="0.25">
      <c r="A20" s="72">
        <v>0</v>
      </c>
      <c r="B20" s="72">
        <f>A21-0.01</f>
        <v>0.28999999999999998</v>
      </c>
      <c r="C20" s="73" t="s">
        <v>67</v>
      </c>
    </row>
    <row r="21" spans="1:10" ht="15.75" x14ac:dyDescent="0.25">
      <c r="A21" s="72">
        <v>0.3</v>
      </c>
      <c r="B21" s="72">
        <f t="shared" ref="B21:B23" si="6">A22-0.01</f>
        <v>0.49</v>
      </c>
      <c r="C21" s="73" t="s">
        <v>68</v>
      </c>
    </row>
    <row r="22" spans="1:10" ht="15.75" x14ac:dyDescent="0.25">
      <c r="A22" s="72">
        <v>0.5</v>
      </c>
      <c r="B22" s="72">
        <f t="shared" si="6"/>
        <v>0.69</v>
      </c>
      <c r="C22" s="73" t="s">
        <v>82</v>
      </c>
    </row>
    <row r="23" spans="1:10" ht="15.75" x14ac:dyDescent="0.25">
      <c r="A23" s="72">
        <v>0.7</v>
      </c>
      <c r="B23" s="72">
        <f t="shared" si="6"/>
        <v>0.89</v>
      </c>
      <c r="C23" s="73" t="s">
        <v>69</v>
      </c>
    </row>
    <row r="24" spans="1:10" ht="15.75" x14ac:dyDescent="0.25">
      <c r="A24" s="72">
        <v>0.9</v>
      </c>
      <c r="B24" s="72">
        <v>1</v>
      </c>
      <c r="C24" s="73" t="s">
        <v>70</v>
      </c>
    </row>
  </sheetData>
  <sheetProtection password="CF7A" sheet="1" objects="1" scenarios="1" formatRows="0"/>
  <mergeCells count="1">
    <mergeCell ref="C1:I1"/>
  </mergeCells>
  <conditionalFormatting sqref="A20:C21 J11:J17">
    <cfRule type="expression" dxfId="1" priority="1787">
      <formula>$I11&lt;$A$22</formula>
    </cfRule>
  </conditionalFormatting>
  <conditionalFormatting sqref="C3 E3 I3">
    <cfRule type="expression" dxfId="0" priority="1">
      <formula>MOD(COUNTIF(C$9:$I$9,1),2)=0</formula>
    </cfRule>
  </conditionalFormatting>
  <pageMargins left="0.7" right="0.7" top="0.75" bottom="0.75" header="0.3" footer="0.3"/>
  <pageSetup paperSize="9" scale="8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2018-01-22T13:28:56Z</cp:lastPrinted>
  <dcterms:created xsi:type="dcterms:W3CDTF">2006-09-28T05:33:49Z</dcterms:created>
  <dcterms:modified xsi:type="dcterms:W3CDTF">2018-01-22T13:29:00Z</dcterms:modified>
</cp:coreProperties>
</file>